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VGM\Desktop\Map met verwijzingen downloads\Financieel beleidskader\"/>
    </mc:Choice>
  </mc:AlternateContent>
  <bookViews>
    <workbookView xWindow="0" yWindow="0" windowWidth="11496" windowHeight="9168" tabRatio="872" activeTab="7"/>
  </bookViews>
  <sheets>
    <sheet name="TOELICHTING" sheetId="53" r:id="rId1"/>
    <sheet name="DEFINITIES" sheetId="45" r:id="rId2"/>
    <sheet name=" PARAMETERS" sheetId="17" r:id="rId3"/>
    <sheet name="Parameters" sheetId="16" state="hidden" r:id="rId4"/>
    <sheet name="TOTAAL" sheetId="40" r:id="rId5"/>
    <sheet name="EFFECTEN DEELNEMERS" sheetId="62" r:id="rId6"/>
    <sheet name="hulp sociaal plankosten" sheetId="58" r:id="rId7"/>
    <sheet name="hulp projectkosten" sheetId="63" r:id="rId8"/>
    <sheet name="hulp frictie" sheetId="65" r:id="rId9"/>
    <sheet name="hulp desintegratie" sheetId="66" r:id="rId10"/>
    <sheet name="Exploitatie" sheetId="44" r:id="rId11"/>
    <sheet name="hulp primaire formatie" sheetId="47" r:id="rId12"/>
    <sheet name="hulp personele overhead" sheetId="54" r:id="rId13"/>
    <sheet name="hulp ICT" sheetId="70" r:id="rId14"/>
    <sheet name="hulp huisvesting" sheetId="55" r:id="rId15"/>
    <sheet name="hulp Investeringen" sheetId="69" r:id="rId16"/>
  </sheets>
  <externalReferences>
    <externalReference r:id="rId17"/>
    <externalReference r:id="rId18"/>
    <externalReference r:id="rId19"/>
    <externalReference r:id="rId20"/>
  </externalReferences>
  <definedNames>
    <definedName name="_" localSheetId="9">'[1]BV-functies-2012'!#REF!</definedName>
    <definedName name="_" localSheetId="8">'[1]BV-functies-2012'!#REF!</definedName>
    <definedName name="_" localSheetId="13">'[1]BV-functies-2012'!#REF!</definedName>
    <definedName name="_">'[1]BV-functies-2012'!#REF!</definedName>
    <definedName name="_xlnm._FilterDatabase" localSheetId="15" hidden="1">'hulp Investeringen'!$A$5:$C$6</definedName>
    <definedName name="Adviseurs" localSheetId="15">#REF!</definedName>
    <definedName name="Adviseurs">#REF!</definedName>
    <definedName name="_xlnm.Print_Area" localSheetId="2">' PARAMETERS'!$A$1:$K$18</definedName>
    <definedName name="_xlnm.Print_Area" localSheetId="1">DEFINITIES!$A$1:$C$29</definedName>
    <definedName name="_xlnm.Print_Area" localSheetId="5">'EFFECTEN DEELNEMERS'!$A$4:$H$29</definedName>
    <definedName name="_xlnm.Print_Area" localSheetId="10">Exploitatie!$B$1:$E$68</definedName>
    <definedName name="_xlnm.Print_Area" localSheetId="15">'hulp Investeringen'!$A$3:$E$6</definedName>
    <definedName name="_xlnm.Print_Titles" localSheetId="2">' PARAMETERS'!$1:$7</definedName>
    <definedName name="_xlnm.Print_Titles" localSheetId="1">DEFINITIES!$1:$4</definedName>
    <definedName name="_xlnm.Print_Titles" localSheetId="5">'EFFECTEN DEELNEMERS'!$15:$15</definedName>
    <definedName name="_xlnm.Print_Titles" localSheetId="15">'hulp Investeringen'!$3:$6</definedName>
    <definedName name="ALG_staf" localSheetId="15">#REF!</definedName>
    <definedName name="ALG_staf">#REF!</definedName>
    <definedName name="Archiefdienst">'[1]BV-functies-2012'!$B$1350</definedName>
    <definedName name="BformatiefProd">'[1]BV-functies-2012'!$B$1386</definedName>
    <definedName name="Bijzonder">'[1]BV-functies-2012'!$B$1430</definedName>
    <definedName name="Bovenaan" localSheetId="15">#REF!</definedName>
    <definedName name="Bovenaan">#REF!</definedName>
    <definedName name="College">'[1]BV-functies-2012'!$B$1467</definedName>
    <definedName name="ExtraDoorberekening" localSheetId="15">#REF!</definedName>
    <definedName name="ExtraDoorberekening">#REF!</definedName>
    <definedName name="FA" localSheetId="15">#REF!</definedName>
    <definedName name="FA">#REF!</definedName>
    <definedName name="FB_gar" localSheetId="15">#REF!</definedName>
    <definedName name="FB_gar">#REF!</definedName>
    <definedName name="FB_hfd" localSheetId="15">#REF!</definedName>
    <definedName name="FB_hfd">#REF!</definedName>
    <definedName name="FB_lam" localSheetId="15">#REF!</definedName>
    <definedName name="FB_lam">#REF!</definedName>
    <definedName name="FB_mag" localSheetId="15">#REF!</definedName>
    <definedName name="FB_mag">#REF!</definedName>
    <definedName name="FB_paz" localSheetId="15">#REF!</definedName>
    <definedName name="FB_paz">#REF!</definedName>
    <definedName name="FPC" localSheetId="15">#REF!</definedName>
    <definedName name="FPC">#REF!</definedName>
    <definedName name="GRF">'[1]BV-functies-2012'!$B$1133</definedName>
    <definedName name="GSJ" localSheetId="15">#REF!</definedName>
    <definedName name="GSJ">#REF!</definedName>
    <definedName name="Haltbureau" localSheetId="1">'[1]BV-functies-2012'!#REF!</definedName>
    <definedName name="Haltbureau" localSheetId="9">'[1]BV-functies-2012'!#REF!</definedName>
    <definedName name="Haltbureau" localSheetId="8">'[1]BV-functies-2012'!#REF!</definedName>
    <definedName name="Haltbureau" localSheetId="7">'[1]BV-functies-2012'!#REF!</definedName>
    <definedName name="Haltbureau">'[1]BV-functies-2012'!#REF!</definedName>
    <definedName name="HAV" localSheetId="15">#REF!</definedName>
    <definedName name="HAV">#REF!</definedName>
    <definedName name="Huesmolen" localSheetId="9">'[1]BV-functies-2012'!#REF!</definedName>
    <definedName name="Huesmolen" localSheetId="8">'[1]BV-functies-2012'!#REF!</definedName>
    <definedName name="Huesmolen" localSheetId="7">'[1]BV-functies-2012'!#REF!</definedName>
    <definedName name="Huesmolen">'[1]BV-functies-2012'!#REF!</definedName>
    <definedName name="Incidenteel">[2]Blad1!$A$1:$A$2</definedName>
    <definedName name="ING" localSheetId="15">#REF!</definedName>
    <definedName name="ING">#REF!</definedName>
    <definedName name="MBSporthalb" localSheetId="1">'[1]BV-functies-2012'!#REF!</definedName>
    <definedName name="MBSporthalb" localSheetId="9">'[1]BV-functies-2012'!#REF!</definedName>
    <definedName name="MBSporthalb" localSheetId="8">'[1]BV-functies-2012'!#REF!</definedName>
    <definedName name="MBSporthalb" localSheetId="7">'[1]BV-functies-2012'!#REF!</definedName>
    <definedName name="MBSporthalb">'[1]BV-functies-2012'!#REF!</definedName>
    <definedName name="MBVastgoed" localSheetId="1">'[1]BV-functies-2012'!#REF!</definedName>
    <definedName name="MBVastgoed" localSheetId="9">'[1]BV-functies-2012'!#REF!</definedName>
    <definedName name="MBVastgoed" localSheetId="8">'[1]BV-functies-2012'!#REF!</definedName>
    <definedName name="MBVastgoed" localSheetId="7">'[1]BV-functies-2012'!#REF!</definedName>
    <definedName name="MBVastgoed">'[1]BV-functies-2012'!#REF!</definedName>
    <definedName name="OPC" localSheetId="15">#REF!</definedName>
    <definedName name="OPC">#REF!</definedName>
    <definedName name="piemel" localSheetId="15">#REF!</definedName>
    <definedName name="piemel">#REF!</definedName>
    <definedName name="piemel1" localSheetId="15">#REF!</definedName>
    <definedName name="piemel1">#REF!</definedName>
    <definedName name="Raad">'[1]BV-functies-2012'!$B$1449</definedName>
    <definedName name="Rekenkolommen" localSheetId="15">#REF!</definedName>
    <definedName name="Rekenkolommen">#REF!</definedName>
    <definedName name="UV_BT" localSheetId="15">#REF!</definedName>
    <definedName name="UV_BT">#REF!</definedName>
    <definedName name="UV_hh" localSheetId="15">#REF!</definedName>
    <definedName name="UV_hh">#REF!</definedName>
    <definedName name="UV_R1" localSheetId="15">#REF!</definedName>
    <definedName name="UV_R1">#REF!</definedName>
    <definedName name="UV_R2" localSheetId="15">#REF!</definedName>
    <definedName name="UV_R2">#REF!</definedName>
    <definedName name="UV_R3" localSheetId="15">#REF!</definedName>
    <definedName name="UV_R3">#REF!</definedName>
    <definedName name="UV_stf" localSheetId="15">#REF!</definedName>
    <definedName name="UV_stf">#REF!</definedName>
    <definedName name="VmPersoneel">'[1]BV-functies-2012'!$B$1411</definedName>
    <definedName name="Z_0DE35768_9153_480E_807B_640FD1CA3554_.wvu.Cols" localSheetId="15" hidden="1">'hulp Investeringen'!#REF!</definedName>
    <definedName name="Z_0DE35768_9153_480E_807B_640FD1CA3554_.wvu.FilterData" localSheetId="15" hidden="1">'hulp Investeringen'!$A$5:$C$6</definedName>
    <definedName name="Z_0DE35768_9153_480E_807B_640FD1CA3554_.wvu.PrintArea" localSheetId="15" hidden="1">'hulp Investeringen'!$A$3:$E$6</definedName>
    <definedName name="Z_0DE35768_9153_480E_807B_640FD1CA3554_.wvu.PrintTitles" localSheetId="15" hidden="1">'hulp Investeringen'!$3:$6</definedName>
    <definedName name="Z_1216E13B_4B07_4843_AED6_237B89656B75_.wvu.Cols" localSheetId="15" hidden="1">'hulp Investeringen'!#REF!</definedName>
    <definedName name="Z_1216E13B_4B07_4843_AED6_237B89656B75_.wvu.FilterData" localSheetId="15" hidden="1">'hulp Investeringen'!$A$5:$C$6</definedName>
    <definedName name="Z_1216E13B_4B07_4843_AED6_237B89656B75_.wvu.PrintArea" localSheetId="15" hidden="1">'hulp Investeringen'!$A$3:$E$6</definedName>
    <definedName name="Z_1216E13B_4B07_4843_AED6_237B89656B75_.wvu.PrintTitles" localSheetId="15" hidden="1">'hulp Investeringen'!$3:$6</definedName>
    <definedName name="Z_14D67D8B_5156_4E2A_857F_BF4969360939_.wvu.Cols" localSheetId="15" hidden="1">#REF!</definedName>
    <definedName name="Z_14D67D8B_5156_4E2A_857F_BF4969360939_.wvu.Cols" hidden="1">#REF!</definedName>
    <definedName name="Z_14D67D8B_5156_4E2A_857F_BF4969360939_.wvu.PrintArea" localSheetId="15" hidden="1">#REF!</definedName>
    <definedName name="Z_14D67D8B_5156_4E2A_857F_BF4969360939_.wvu.PrintArea" hidden="1">#REF!</definedName>
    <definedName name="Z_14D67D8B_5156_4E2A_857F_BF4969360939_.wvu.Rows" localSheetId="15" hidden="1">'[3]actualis-ramingen'!#REF!,'[3]actualis-ramingen'!$A$39:$IV$40</definedName>
    <definedName name="Z_14D67D8B_5156_4E2A_857F_BF4969360939_.wvu.Rows" hidden="1">'[3]actualis-ramingen'!#REF!,'[3]actualis-ramingen'!$A$39:$IV$40</definedName>
    <definedName name="Z_4D41B536_0536_466F_863D_9910F6AC95FB_.wvu.FilterData" localSheetId="15" hidden="1">'hulp Investeringen'!$A$5:$C$6</definedName>
    <definedName name="Z_58A6844D_D656_4C2D_A42A_18332DD3800E_.wvu.Cols" localSheetId="15" hidden="1">'hulp Investeringen'!#REF!</definedName>
    <definedName name="Z_58A6844D_D656_4C2D_A42A_18332DD3800E_.wvu.FilterData" localSheetId="15" hidden="1">'hulp Investeringen'!$A$5:$C$6</definedName>
    <definedName name="Z_58A6844D_D656_4C2D_A42A_18332DD3800E_.wvu.PrintArea" localSheetId="15" hidden="1">'hulp Investeringen'!$A$3:$E$6</definedName>
    <definedName name="Z_58A6844D_D656_4C2D_A42A_18332DD3800E_.wvu.PrintTitles" localSheetId="15" hidden="1">'hulp Investeringen'!$3:$6</definedName>
    <definedName name="Z_5BD55AA9_D7C8_48D7_9799_43F3AA41B37F_.wvu.Cols" localSheetId="15" hidden="1">'hulp Investeringen'!#REF!</definedName>
    <definedName name="Z_5BD55AA9_D7C8_48D7_9799_43F3AA41B37F_.wvu.FilterData" localSheetId="15" hidden="1">'hulp Investeringen'!$A$5:$C$6</definedName>
    <definedName name="Z_5BD55AA9_D7C8_48D7_9799_43F3AA41B37F_.wvu.PrintArea" localSheetId="15" hidden="1">'hulp Investeringen'!$A$3:$E$6</definedName>
    <definedName name="Z_5BD55AA9_D7C8_48D7_9799_43F3AA41B37F_.wvu.PrintTitles" localSheetId="15" hidden="1">'hulp Investeringen'!$3:$6</definedName>
    <definedName name="Z_6F5ED9C6_ED05_41ED_B261_CD24E8195A51_.wvu.PrintArea" localSheetId="15" hidden="1">#REF!</definedName>
    <definedName name="Z_6F5ED9C6_ED05_41ED_B261_CD24E8195A51_.wvu.PrintArea" hidden="1">#REF!</definedName>
    <definedName name="Z_6F5ED9C6_ED05_41ED_B261_CD24E8195A51_.wvu.Rows" localSheetId="15" hidden="1">'[3]actualis-ramingen'!#REF!,'[3]actualis-ramingen'!$A$39:$IV$40</definedName>
    <definedName name="Z_6F5ED9C6_ED05_41ED_B261_CD24E8195A51_.wvu.Rows" hidden="1">'[3]actualis-ramingen'!#REF!,'[3]actualis-ramingen'!$A$39:$IV$40</definedName>
    <definedName name="Z_99A491A4_94CD_45AE_92EF_1570106052A3_.wvu.Cols" localSheetId="15" hidden="1">'hulp Investeringen'!#REF!</definedName>
    <definedName name="Z_99A491A4_94CD_45AE_92EF_1570106052A3_.wvu.PrintArea" localSheetId="15" hidden="1">'hulp Investeringen'!$A$3:$E$6</definedName>
    <definedName name="Z_99A491A4_94CD_45AE_92EF_1570106052A3_.wvu.PrintTitles" localSheetId="15" hidden="1">'hulp Investeringen'!$3:$6</definedName>
    <definedName name="Z_CC3B1370_B4E1_4D51_888B_176CACB5FF55_.wvu.Cols" localSheetId="15" hidden="1">'hulp Investeringen'!#REF!</definedName>
    <definedName name="Z_CC3B1370_B4E1_4D51_888B_176CACB5FF55_.wvu.FilterData" localSheetId="15" hidden="1">'hulp Investeringen'!$A$5:$C$6</definedName>
    <definedName name="Z_CC3B1370_B4E1_4D51_888B_176CACB5FF55_.wvu.PrintArea" localSheetId="15" hidden="1">'hulp Investeringen'!$A$3:$E$6</definedName>
    <definedName name="Z_CC3B1370_B4E1_4D51_888B_176CACB5FF55_.wvu.PrintTitles" localSheetId="15" hidden="1">'hulp Investeringen'!$3:$6</definedName>
    <definedName name="Z_D399C5DE_D37A_49E3_BB5C_599FEBEDC36B_.wvu.FilterData" localSheetId="15" hidden="1">'hulp Investeringen'!$A$5:$C$6</definedName>
    <definedName name="Z_D399C5DE_D37A_49E3_BB5C_599FEBEDC36B_.wvu.PrintArea" localSheetId="15" hidden="1">'hulp Investeringen'!$A$3:$E$6</definedName>
    <definedName name="Z_D399C5DE_D37A_49E3_BB5C_599FEBEDC36B_.wvu.PrintTitles" localSheetId="15" hidden="1">'hulp Investeringen'!$3:$6</definedName>
    <definedName name="Z_D5AA9C01_D216_40C4_A08B_DAAA7B4696C3_.wvu.FilterData" localSheetId="15" hidden="1">'hulp Investeringen'!$A$5:$C$6</definedName>
  </definedNames>
  <calcPr calcId="162913"/>
</workbook>
</file>

<file path=xl/calcChain.xml><?xml version="1.0" encoding="utf-8"?>
<calcChain xmlns="http://schemas.openxmlformats.org/spreadsheetml/2006/main">
  <c r="E11" i="70" l="1"/>
  <c r="E22" i="70" s="1"/>
  <c r="F22" i="70" s="1"/>
  <c r="F16" i="70"/>
  <c r="G16" i="70" s="1"/>
  <c r="H16" i="70" s="1"/>
  <c r="I16" i="70" s="1"/>
  <c r="J16" i="70" s="1"/>
  <c r="E35" i="70" l="1"/>
  <c r="F35" i="70" s="1"/>
  <c r="E28" i="70"/>
  <c r="F28" i="70" s="1"/>
  <c r="E24" i="70"/>
  <c r="F24" i="70" s="1"/>
  <c r="F29" i="70" s="1"/>
  <c r="F38" i="70" s="1"/>
  <c r="F39" i="70" s="1"/>
  <c r="F40" i="70" s="1"/>
  <c r="E23" i="70"/>
  <c r="F23" i="70" s="1"/>
  <c r="E26" i="70"/>
  <c r="F26" i="70" s="1"/>
  <c r="F33" i="70"/>
  <c r="E66" i="70"/>
  <c r="D115" i="44" l="1"/>
  <c r="E51" i="66"/>
  <c r="E50" i="66"/>
  <c r="D60" i="17"/>
  <c r="D61" i="17"/>
  <c r="C48" i="66" s="1"/>
  <c r="C6" i="63"/>
  <c r="D6" i="58"/>
  <c r="E6" i="58"/>
  <c r="D7" i="58"/>
  <c r="E7" i="58"/>
  <c r="D8" i="58"/>
  <c r="E8" i="58"/>
  <c r="G9" i="58"/>
  <c r="G10" i="58"/>
  <c r="G11" i="58"/>
  <c r="C12" i="58"/>
  <c r="F9" i="40" s="1"/>
  <c r="D17" i="58"/>
  <c r="E17" i="58"/>
  <c r="D22" i="58"/>
  <c r="E22" i="58"/>
  <c r="D24" i="58"/>
  <c r="E24" i="58"/>
  <c r="D27" i="58"/>
  <c r="E27" i="58"/>
  <c r="D28" i="58"/>
  <c r="E28" i="58"/>
  <c r="D32" i="58"/>
  <c r="E32" i="58"/>
  <c r="I9" i="40"/>
  <c r="I14" i="40"/>
  <c r="G6" i="58" l="1"/>
  <c r="I17" i="40"/>
  <c r="G8" i="58"/>
  <c r="G7" i="58"/>
  <c r="E12" i="58"/>
  <c r="H9" i="40" s="1"/>
  <c r="D12" i="58"/>
  <c r="G9" i="40" s="1"/>
  <c r="H5" i="62"/>
  <c r="F30" i="55"/>
  <c r="D22" i="55"/>
  <c r="D23" i="55"/>
  <c r="D21" i="55"/>
  <c r="F13" i="55"/>
  <c r="G13" i="55" s="1"/>
  <c r="H13" i="55" s="1"/>
  <c r="I13" i="55" s="1"/>
  <c r="J13" i="55" s="1"/>
  <c r="P164" i="69"/>
  <c r="P163" i="69"/>
  <c r="P162" i="69"/>
  <c r="P161" i="69"/>
  <c r="P160" i="69"/>
  <c r="P154" i="69"/>
  <c r="Q154" i="69" s="1"/>
  <c r="P153" i="69"/>
  <c r="P152" i="69"/>
  <c r="Q152" i="69" s="1"/>
  <c r="P151" i="69"/>
  <c r="P150" i="69"/>
  <c r="Q150" i="69" s="1"/>
  <c r="P144" i="69"/>
  <c r="Q144" i="69" s="1"/>
  <c r="P143" i="69"/>
  <c r="Q143" i="69" s="1"/>
  <c r="P142" i="69"/>
  <c r="Q142" i="69" s="1"/>
  <c r="P141" i="69"/>
  <c r="Q141" i="69" s="1"/>
  <c r="P140" i="69"/>
  <c r="Q140" i="69" s="1"/>
  <c r="P134" i="69"/>
  <c r="P133" i="69"/>
  <c r="Q133" i="69" s="1"/>
  <c r="P132" i="69"/>
  <c r="P131" i="69"/>
  <c r="P130" i="69"/>
  <c r="O125" i="69"/>
  <c r="P125" i="69" s="1"/>
  <c r="O124" i="69"/>
  <c r="O123" i="69"/>
  <c r="P123" i="69" s="1"/>
  <c r="O122" i="69"/>
  <c r="O121" i="69"/>
  <c r="P121" i="69" s="1"/>
  <c r="D120" i="69"/>
  <c r="D129" i="69" s="1"/>
  <c r="AC116" i="69"/>
  <c r="AB116" i="69"/>
  <c r="AA116" i="69"/>
  <c r="Z116" i="69"/>
  <c r="Y116" i="69"/>
  <c r="D63" i="69"/>
  <c r="D72" i="69" s="1"/>
  <c r="D7" i="69"/>
  <c r="P107" i="69"/>
  <c r="P106" i="69"/>
  <c r="P105" i="69"/>
  <c r="P104" i="69"/>
  <c r="P103" i="69"/>
  <c r="P97" i="69"/>
  <c r="P96" i="69"/>
  <c r="P95" i="69"/>
  <c r="Q95" i="69" s="1"/>
  <c r="P94" i="69"/>
  <c r="P93" i="69"/>
  <c r="P87" i="69"/>
  <c r="Q87" i="69" s="1"/>
  <c r="P86" i="69"/>
  <c r="Q86" i="69" s="1"/>
  <c r="R86" i="69" s="1"/>
  <c r="S86" i="69" s="1"/>
  <c r="P85" i="69"/>
  <c r="Q85" i="69" s="1"/>
  <c r="P84" i="69"/>
  <c r="Q84" i="69" s="1"/>
  <c r="R84" i="69" s="1"/>
  <c r="S84" i="69" s="1"/>
  <c r="P83" i="69"/>
  <c r="Q83" i="69" s="1"/>
  <c r="P77" i="69"/>
  <c r="P76" i="69"/>
  <c r="Q76" i="69" s="1"/>
  <c r="P75" i="69"/>
  <c r="Q75" i="69" s="1"/>
  <c r="R75" i="69" s="1"/>
  <c r="P74" i="69"/>
  <c r="P73" i="69"/>
  <c r="Q73" i="69" s="1"/>
  <c r="O68" i="69"/>
  <c r="P68" i="69" s="1"/>
  <c r="Q68" i="69" s="1"/>
  <c r="O67" i="69"/>
  <c r="O66" i="69"/>
  <c r="P66" i="69" s="1"/>
  <c r="O65" i="69"/>
  <c r="O64" i="69"/>
  <c r="AC59" i="69"/>
  <c r="AB59" i="69"/>
  <c r="AA59" i="69"/>
  <c r="Z59" i="69"/>
  <c r="Y59" i="69"/>
  <c r="G12" i="58" l="1"/>
  <c r="I119" i="69"/>
  <c r="J119" i="69" s="1"/>
  <c r="K119" i="69" s="1"/>
  <c r="L119" i="69" s="1"/>
  <c r="M119" i="69" s="1"/>
  <c r="O129" i="69"/>
  <c r="D139" i="69"/>
  <c r="O119" i="69"/>
  <c r="P122" i="69"/>
  <c r="Q123" i="69"/>
  <c r="Q121" i="69"/>
  <c r="P124" i="69"/>
  <c r="Q125" i="69"/>
  <c r="R125" i="69" s="1"/>
  <c r="Q130" i="69"/>
  <c r="R133" i="69"/>
  <c r="Q134" i="69"/>
  <c r="R140" i="69"/>
  <c r="R141" i="69"/>
  <c r="R142" i="69"/>
  <c r="R143" i="69"/>
  <c r="R144" i="69"/>
  <c r="Q151" i="69"/>
  <c r="R152" i="69"/>
  <c r="Q161" i="69"/>
  <c r="Q163" i="69"/>
  <c r="Q131" i="69"/>
  <c r="Q132" i="69"/>
  <c r="R150" i="69"/>
  <c r="Q153" i="69"/>
  <c r="R154" i="69"/>
  <c r="Q160" i="69"/>
  <c r="Q162" i="69"/>
  <c r="Q164" i="69"/>
  <c r="R76" i="69"/>
  <c r="S76" i="69" s="1"/>
  <c r="T76" i="69" s="1"/>
  <c r="I62" i="69"/>
  <c r="J62" i="69" s="1"/>
  <c r="K62" i="69" s="1"/>
  <c r="L62" i="69" s="1"/>
  <c r="M62" i="69" s="1"/>
  <c r="O62" i="69"/>
  <c r="Y62" i="69" s="1"/>
  <c r="Z62" i="69" s="1"/>
  <c r="AA62" i="69" s="1"/>
  <c r="AB62" i="69" s="1"/>
  <c r="AC62" i="69" s="1"/>
  <c r="O72" i="69"/>
  <c r="D82" i="69"/>
  <c r="Q66" i="69"/>
  <c r="R68" i="69"/>
  <c r="P65" i="69"/>
  <c r="R73" i="69"/>
  <c r="S75" i="69"/>
  <c r="T75" i="69" s="1"/>
  <c r="Q77" i="69"/>
  <c r="Q93" i="69"/>
  <c r="Q94" i="69"/>
  <c r="P64" i="69"/>
  <c r="R83" i="69"/>
  <c r="R85" i="69"/>
  <c r="R87" i="69"/>
  <c r="R95" i="69"/>
  <c r="Q74" i="69"/>
  <c r="P67" i="69"/>
  <c r="T84" i="69"/>
  <c r="T86" i="69"/>
  <c r="Q97" i="69"/>
  <c r="Q104" i="69"/>
  <c r="Q106" i="69"/>
  <c r="Q96" i="69"/>
  <c r="Q103" i="69"/>
  <c r="Q105" i="69"/>
  <c r="Q107" i="69"/>
  <c r="P51" i="69"/>
  <c r="P50" i="69"/>
  <c r="Q50" i="69" s="1"/>
  <c r="P49" i="69"/>
  <c r="P48" i="69"/>
  <c r="P47" i="69"/>
  <c r="P41" i="69"/>
  <c r="P40" i="69"/>
  <c r="Q40" i="69" s="1"/>
  <c r="P39" i="69"/>
  <c r="P38" i="69"/>
  <c r="Q38" i="69" s="1"/>
  <c r="P37" i="69"/>
  <c r="Q37" i="69" s="1"/>
  <c r="R37" i="69" s="1"/>
  <c r="S37" i="69" s="1"/>
  <c r="P31" i="69"/>
  <c r="P30" i="69"/>
  <c r="Q30" i="69" s="1"/>
  <c r="P29" i="69"/>
  <c r="P28" i="69"/>
  <c r="Q28" i="69" s="1"/>
  <c r="P27" i="69"/>
  <c r="P17" i="69"/>
  <c r="Q17" i="69" s="1"/>
  <c r="P20" i="69"/>
  <c r="P18" i="69"/>
  <c r="P19" i="69"/>
  <c r="Q19" i="69" s="1"/>
  <c r="P21" i="69"/>
  <c r="Q21" i="69" s="1"/>
  <c r="AC3" i="69"/>
  <c r="Z3" i="69"/>
  <c r="Z121" i="69" s="1"/>
  <c r="AA3" i="69"/>
  <c r="AA84" i="69" s="1"/>
  <c r="M84" i="69" s="1"/>
  <c r="AB3" i="69"/>
  <c r="O9" i="69"/>
  <c r="P9" i="69" s="1"/>
  <c r="Q9" i="69" s="1"/>
  <c r="O10" i="69"/>
  <c r="P10" i="69" s="1"/>
  <c r="Q10" i="69" s="1"/>
  <c r="O11" i="69"/>
  <c r="P11" i="69" s="1"/>
  <c r="Q11" i="69" s="1"/>
  <c r="O12" i="69"/>
  <c r="P12" i="69" s="1"/>
  <c r="Q12" i="69" s="1"/>
  <c r="O8" i="69"/>
  <c r="P8" i="69" s="1"/>
  <c r="Q8" i="69" s="1"/>
  <c r="R8" i="69" s="1"/>
  <c r="S8" i="69" s="1"/>
  <c r="T8" i="69" s="1"/>
  <c r="U8" i="69" s="1"/>
  <c r="Y3" i="69"/>
  <c r="Z160" i="69" l="1"/>
  <c r="Z153" i="69"/>
  <c r="M153" i="69" s="1"/>
  <c r="Z134" i="69"/>
  <c r="K134" i="69" s="1"/>
  <c r="Z125" i="69"/>
  <c r="J125" i="69" s="1"/>
  <c r="Z132" i="69"/>
  <c r="K132" i="69" s="1"/>
  <c r="Z151" i="69"/>
  <c r="Z131" i="69"/>
  <c r="K131" i="69" s="1"/>
  <c r="Z164" i="69"/>
  <c r="Z163" i="69"/>
  <c r="Z130" i="69"/>
  <c r="K130" i="69" s="1"/>
  <c r="Y142" i="69"/>
  <c r="K142" i="69" s="1"/>
  <c r="Y125" i="69"/>
  <c r="I125" i="69" s="1"/>
  <c r="Y122" i="69"/>
  <c r="I122" i="69" s="1"/>
  <c r="Y132" i="69"/>
  <c r="J132" i="69" s="1"/>
  <c r="Y163" i="69"/>
  <c r="M163" i="69" s="1"/>
  <c r="Y161" i="69"/>
  <c r="M161" i="69" s="1"/>
  <c r="Y153" i="69"/>
  <c r="L153" i="69" s="1"/>
  <c r="Y152" i="69"/>
  <c r="L152" i="69" s="1"/>
  <c r="Y151" i="69"/>
  <c r="L151" i="69" s="1"/>
  <c r="Y150" i="69"/>
  <c r="L150" i="69" s="1"/>
  <c r="Y141" i="69"/>
  <c r="K141" i="69" s="1"/>
  <c r="Y130" i="69"/>
  <c r="J130" i="69" s="1"/>
  <c r="Y123" i="69"/>
  <c r="I123" i="69" s="1"/>
  <c r="Y154" i="69"/>
  <c r="L154" i="69" s="1"/>
  <c r="Y144" i="69"/>
  <c r="K144" i="69" s="1"/>
  <c r="Y140" i="69"/>
  <c r="K140" i="69" s="1"/>
  <c r="Y134" i="69"/>
  <c r="J134" i="69" s="1"/>
  <c r="Y133" i="69"/>
  <c r="J133" i="69" s="1"/>
  <c r="Y131" i="69"/>
  <c r="J131" i="69" s="1"/>
  <c r="Y121" i="69"/>
  <c r="I121" i="69" s="1"/>
  <c r="Y164" i="69"/>
  <c r="M164" i="69" s="1"/>
  <c r="Y162" i="69"/>
  <c r="M162" i="69" s="1"/>
  <c r="Y160" i="69"/>
  <c r="M160" i="69" s="1"/>
  <c r="Y143" i="69"/>
  <c r="K143" i="69" s="1"/>
  <c r="Y124" i="69"/>
  <c r="I124" i="69" s="1"/>
  <c r="Z106" i="69"/>
  <c r="Z152" i="69"/>
  <c r="M152" i="69" s="1"/>
  <c r="Z150" i="69"/>
  <c r="M150" i="69" s="1"/>
  <c r="Z141" i="69"/>
  <c r="L141" i="69" s="1"/>
  <c r="Z154" i="69"/>
  <c r="M154" i="69" s="1"/>
  <c r="Z144" i="69"/>
  <c r="L144" i="69" s="1"/>
  <c r="Z140" i="69"/>
  <c r="L140" i="69" s="1"/>
  <c r="Z133" i="69"/>
  <c r="K133" i="69" s="1"/>
  <c r="Z143" i="69"/>
  <c r="L143" i="69" s="1"/>
  <c r="Z142" i="69"/>
  <c r="L142" i="69" s="1"/>
  <c r="P62" i="69"/>
  <c r="Q62" i="69" s="1"/>
  <c r="R62" i="69" s="1"/>
  <c r="S62" i="69" s="1"/>
  <c r="T62" i="69" s="1"/>
  <c r="U62" i="69" s="1"/>
  <c r="V62" i="69" s="1"/>
  <c r="W62" i="69" s="1"/>
  <c r="Z162" i="69"/>
  <c r="Z161" i="69"/>
  <c r="Z123" i="69"/>
  <c r="J123" i="69" s="1"/>
  <c r="R132" i="69"/>
  <c r="R163" i="69"/>
  <c r="S152" i="69"/>
  <c r="AA152" i="69"/>
  <c r="S144" i="69"/>
  <c r="AA144" i="69"/>
  <c r="S140" i="69"/>
  <c r="AA140" i="69"/>
  <c r="S133" i="69"/>
  <c r="AA133" i="69"/>
  <c r="Z124" i="69"/>
  <c r="Q124" i="69"/>
  <c r="Y129" i="69"/>
  <c r="Z129" i="69" s="1"/>
  <c r="AA129" i="69" s="1"/>
  <c r="AB129" i="69" s="1"/>
  <c r="AC129" i="69" s="1"/>
  <c r="P129" i="69"/>
  <c r="Q129" i="69" s="1"/>
  <c r="R129" i="69" s="1"/>
  <c r="S129" i="69" s="1"/>
  <c r="T129" i="69" s="1"/>
  <c r="U129" i="69" s="1"/>
  <c r="V129" i="69" s="1"/>
  <c r="W129" i="69" s="1"/>
  <c r="R164" i="69"/>
  <c r="S154" i="69"/>
  <c r="AA154" i="69"/>
  <c r="R161" i="69"/>
  <c r="M151" i="69"/>
  <c r="R151" i="69"/>
  <c r="S141" i="69"/>
  <c r="AA141" i="69"/>
  <c r="R130" i="69"/>
  <c r="Z122" i="69"/>
  <c r="Q122" i="69"/>
  <c r="R162" i="69"/>
  <c r="R153" i="69"/>
  <c r="R131" i="69"/>
  <c r="S142" i="69"/>
  <c r="AA142" i="69"/>
  <c r="R134" i="69"/>
  <c r="Y119" i="69"/>
  <c r="Z119" i="69" s="1"/>
  <c r="AA119" i="69" s="1"/>
  <c r="AB119" i="69" s="1"/>
  <c r="AC119" i="69" s="1"/>
  <c r="P119" i="69"/>
  <c r="Q119" i="69" s="1"/>
  <c r="R119" i="69" s="1"/>
  <c r="S119" i="69" s="1"/>
  <c r="T119" i="69" s="1"/>
  <c r="U119" i="69" s="1"/>
  <c r="V119" i="69" s="1"/>
  <c r="W119" i="69" s="1"/>
  <c r="R160" i="69"/>
  <c r="S150" i="69"/>
  <c r="AA150" i="69"/>
  <c r="S125" i="69"/>
  <c r="AA125" i="69"/>
  <c r="S143" i="69"/>
  <c r="AA143" i="69"/>
  <c r="J121" i="69"/>
  <c r="R121" i="69"/>
  <c r="R123" i="69"/>
  <c r="D149" i="69"/>
  <c r="O139" i="69"/>
  <c r="Z97" i="69"/>
  <c r="M97" i="69" s="1"/>
  <c r="Z103" i="69"/>
  <c r="AA75" i="69"/>
  <c r="L75" i="69" s="1"/>
  <c r="Y9" i="69"/>
  <c r="I9" i="69" s="1"/>
  <c r="Y107" i="69"/>
  <c r="M107" i="69" s="1"/>
  <c r="Y104" i="69"/>
  <c r="M104" i="69" s="1"/>
  <c r="Y87" i="69"/>
  <c r="K87" i="69" s="1"/>
  <c r="Y84" i="69"/>
  <c r="K84" i="69" s="1"/>
  <c r="Y74" i="69"/>
  <c r="J74" i="69" s="1"/>
  <c r="Y68" i="69"/>
  <c r="I68" i="69" s="1"/>
  <c r="Y67" i="69"/>
  <c r="I67" i="69" s="1"/>
  <c r="Y64" i="69"/>
  <c r="I64" i="69" s="1"/>
  <c r="Y75" i="69"/>
  <c r="J75" i="69" s="1"/>
  <c r="Y105" i="69"/>
  <c r="M105" i="69" s="1"/>
  <c r="Y97" i="69"/>
  <c r="L97" i="69" s="1"/>
  <c r="Y93" i="69"/>
  <c r="L93" i="69" s="1"/>
  <c r="Y86" i="69"/>
  <c r="K86" i="69" s="1"/>
  <c r="Y76" i="69"/>
  <c r="J76" i="69" s="1"/>
  <c r="Y85" i="69"/>
  <c r="K85" i="69" s="1"/>
  <c r="Y66" i="69"/>
  <c r="I66" i="69" s="1"/>
  <c r="Y103" i="69"/>
  <c r="M103" i="69" s="1"/>
  <c r="Y83" i="69"/>
  <c r="K83" i="69" s="1"/>
  <c r="Y77" i="69"/>
  <c r="J77" i="69" s="1"/>
  <c r="Y65" i="69"/>
  <c r="I65" i="69" s="1"/>
  <c r="Y106" i="69"/>
  <c r="M106" i="69" s="1"/>
  <c r="Y96" i="69"/>
  <c r="L96" i="69" s="1"/>
  <c r="Y95" i="69"/>
  <c r="L95" i="69" s="1"/>
  <c r="Y94" i="69"/>
  <c r="L94" i="69" s="1"/>
  <c r="Y73" i="69"/>
  <c r="J73" i="69" s="1"/>
  <c r="Z86" i="69"/>
  <c r="L86" i="69" s="1"/>
  <c r="Z76" i="69"/>
  <c r="K76" i="69" s="1"/>
  <c r="Z84" i="69"/>
  <c r="L84" i="69" s="1"/>
  <c r="Z68" i="69"/>
  <c r="J68" i="69" s="1"/>
  <c r="Z83" i="69"/>
  <c r="L83" i="69" s="1"/>
  <c r="Z95" i="69"/>
  <c r="M95" i="69" s="1"/>
  <c r="Z85" i="69"/>
  <c r="L85" i="69" s="1"/>
  <c r="Z73" i="69"/>
  <c r="K73" i="69" s="1"/>
  <c r="Z87" i="69"/>
  <c r="L87" i="69" s="1"/>
  <c r="Z74" i="69"/>
  <c r="K74" i="69" s="1"/>
  <c r="Z93" i="69"/>
  <c r="M93" i="69" s="1"/>
  <c r="AA76" i="69"/>
  <c r="L76" i="69" s="1"/>
  <c r="Z66" i="69"/>
  <c r="J66" i="69" s="1"/>
  <c r="Z96" i="69"/>
  <c r="M96" i="69" s="1"/>
  <c r="Z107" i="69"/>
  <c r="Z105" i="69"/>
  <c r="AA86" i="69"/>
  <c r="M86" i="69" s="1"/>
  <c r="Z94" i="69"/>
  <c r="M94" i="69" s="1"/>
  <c r="Z104" i="69"/>
  <c r="Z77" i="69"/>
  <c r="K77" i="69" s="1"/>
  <c r="Z75" i="69"/>
  <c r="K75" i="69" s="1"/>
  <c r="R77" i="69"/>
  <c r="S68" i="69"/>
  <c r="AA68" i="69"/>
  <c r="R107" i="69"/>
  <c r="R106" i="69"/>
  <c r="S95" i="69"/>
  <c r="AA95" i="69"/>
  <c r="S83" i="69"/>
  <c r="AA83" i="69"/>
  <c r="R93" i="69"/>
  <c r="Y72" i="69"/>
  <c r="Z72" i="69" s="1"/>
  <c r="AA72" i="69" s="1"/>
  <c r="AB72" i="69" s="1"/>
  <c r="AC72" i="69" s="1"/>
  <c r="P72" i="69"/>
  <c r="Q72" i="69" s="1"/>
  <c r="R72" i="69" s="1"/>
  <c r="S72" i="69" s="1"/>
  <c r="T72" i="69" s="1"/>
  <c r="U72" i="69" s="1"/>
  <c r="V72" i="69" s="1"/>
  <c r="W72" i="69" s="1"/>
  <c r="Z67" i="69"/>
  <c r="Q67" i="69"/>
  <c r="R94" i="69"/>
  <c r="R105" i="69"/>
  <c r="R104" i="69"/>
  <c r="AB86" i="69"/>
  <c r="U86" i="69"/>
  <c r="V86" i="69" s="1"/>
  <c r="AB76" i="69"/>
  <c r="U76" i="69"/>
  <c r="S87" i="69"/>
  <c r="AA87" i="69"/>
  <c r="S73" i="69"/>
  <c r="AA73" i="69"/>
  <c r="R66" i="69"/>
  <c r="R96" i="69"/>
  <c r="AB84" i="69"/>
  <c r="U84" i="69"/>
  <c r="V84" i="69" s="1"/>
  <c r="Z65" i="69"/>
  <c r="Q65" i="69"/>
  <c r="O82" i="69"/>
  <c r="D92" i="69"/>
  <c r="R103" i="69"/>
  <c r="R97" i="69"/>
  <c r="U75" i="69"/>
  <c r="AB75" i="69"/>
  <c r="R74" i="69"/>
  <c r="S85" i="69"/>
  <c r="AA85" i="69"/>
  <c r="Z64" i="69"/>
  <c r="Q64" i="69"/>
  <c r="D16" i="69"/>
  <c r="O16" i="69" s="1"/>
  <c r="P16" i="69" s="1"/>
  <c r="I6" i="69"/>
  <c r="J6" i="69" s="1"/>
  <c r="K6" i="69" s="1"/>
  <c r="L6" i="69" s="1"/>
  <c r="M6" i="69" s="1"/>
  <c r="O6" i="69"/>
  <c r="Y28" i="69"/>
  <c r="Z31" i="69"/>
  <c r="Z38" i="69"/>
  <c r="Y27" i="69"/>
  <c r="Y29" i="69"/>
  <c r="Y41" i="69"/>
  <c r="R40" i="69"/>
  <c r="Y47" i="69"/>
  <c r="Z50" i="69"/>
  <c r="Z28" i="69"/>
  <c r="Y30" i="69"/>
  <c r="Y31" i="69"/>
  <c r="Z41" i="69"/>
  <c r="Z49" i="69"/>
  <c r="Z30" i="69"/>
  <c r="Y37" i="69"/>
  <c r="Z39" i="69"/>
  <c r="Y40" i="69"/>
  <c r="Q41" i="69"/>
  <c r="Z48" i="69"/>
  <c r="Y49" i="69"/>
  <c r="Z51" i="69"/>
  <c r="Z27" i="69"/>
  <c r="Z29" i="69"/>
  <c r="Z37" i="69"/>
  <c r="Y38" i="69"/>
  <c r="Y39" i="69"/>
  <c r="Z40" i="69"/>
  <c r="Z47" i="69"/>
  <c r="Y48" i="69"/>
  <c r="Y50" i="69"/>
  <c r="Y51" i="69"/>
  <c r="Q47" i="69"/>
  <c r="R50" i="69"/>
  <c r="Q51" i="69"/>
  <c r="Q48" i="69"/>
  <c r="Q49" i="69"/>
  <c r="T37" i="69"/>
  <c r="AA37" i="69"/>
  <c r="R38" i="69"/>
  <c r="Q39" i="69"/>
  <c r="M39" i="69" s="1"/>
  <c r="Q27" i="69"/>
  <c r="R30" i="69"/>
  <c r="Q31" i="69"/>
  <c r="R28" i="69"/>
  <c r="Q29" i="69"/>
  <c r="Z21" i="69"/>
  <c r="Y17" i="69"/>
  <c r="Y18" i="69"/>
  <c r="Y19" i="69"/>
  <c r="Y20" i="69"/>
  <c r="Z19" i="69"/>
  <c r="Y21" i="69"/>
  <c r="Z17" i="69"/>
  <c r="R17" i="69"/>
  <c r="R19" i="69"/>
  <c r="R21" i="69"/>
  <c r="Y12" i="69"/>
  <c r="I12" i="69" s="1"/>
  <c r="Y11" i="69"/>
  <c r="I11" i="69" s="1"/>
  <c r="Y10" i="69"/>
  <c r="I10" i="69" s="1"/>
  <c r="Y8" i="69"/>
  <c r="Z12" i="69"/>
  <c r="J12" i="69" s="1"/>
  <c r="Z11" i="69"/>
  <c r="J11" i="69" s="1"/>
  <c r="Z10" i="69"/>
  <c r="J10" i="69" s="1"/>
  <c r="Z9" i="69"/>
  <c r="J9" i="69" s="1"/>
  <c r="Z8" i="69"/>
  <c r="AA8" i="69"/>
  <c r="AB8" i="69"/>
  <c r="R11" i="69"/>
  <c r="R10" i="69"/>
  <c r="R9" i="69"/>
  <c r="R12" i="69"/>
  <c r="V8" i="69"/>
  <c r="D26" i="69" l="1"/>
  <c r="O26" i="69" s="1"/>
  <c r="I167" i="69"/>
  <c r="F16" i="55" s="1"/>
  <c r="E43" i="44" s="1"/>
  <c r="K125" i="69"/>
  <c r="AA160" i="69"/>
  <c r="S160" i="69"/>
  <c r="S131" i="69"/>
  <c r="AA131" i="69"/>
  <c r="M141" i="69"/>
  <c r="T141" i="69"/>
  <c r="T152" i="69"/>
  <c r="D159" i="69"/>
  <c r="O159" i="69" s="1"/>
  <c r="O149" i="69"/>
  <c r="S134" i="69"/>
  <c r="AA134" i="69"/>
  <c r="M142" i="69"/>
  <c r="T142" i="69"/>
  <c r="J122" i="69"/>
  <c r="R122" i="69"/>
  <c r="S151" i="69"/>
  <c r="AA151" i="69"/>
  <c r="S161" i="69"/>
  <c r="AA161" i="69"/>
  <c r="T154" i="69"/>
  <c r="M143" i="69"/>
  <c r="T143" i="69"/>
  <c r="T150" i="69"/>
  <c r="L133" i="69"/>
  <c r="T133" i="69"/>
  <c r="M144" i="69"/>
  <c r="T144" i="69"/>
  <c r="AA132" i="69"/>
  <c r="S132" i="69"/>
  <c r="Y139" i="69"/>
  <c r="Z139" i="69" s="1"/>
  <c r="AA139" i="69" s="1"/>
  <c r="AB139" i="69" s="1"/>
  <c r="AC139" i="69" s="1"/>
  <c r="P139" i="69"/>
  <c r="Q139" i="69" s="1"/>
  <c r="R139" i="69" s="1"/>
  <c r="S139" i="69" s="1"/>
  <c r="T139" i="69" s="1"/>
  <c r="U139" i="69" s="1"/>
  <c r="V139" i="69" s="1"/>
  <c r="W139" i="69" s="1"/>
  <c r="AA153" i="69"/>
  <c r="S153" i="69"/>
  <c r="S130" i="69"/>
  <c r="AA130" i="69"/>
  <c r="M140" i="69"/>
  <c r="T140" i="69"/>
  <c r="S163" i="69"/>
  <c r="AA163" i="69"/>
  <c r="S123" i="69"/>
  <c r="AA123" i="69"/>
  <c r="AA121" i="69"/>
  <c r="S121" i="69"/>
  <c r="T125" i="69"/>
  <c r="AA162" i="69"/>
  <c r="S162" i="69"/>
  <c r="AA164" i="69"/>
  <c r="S164" i="69"/>
  <c r="J124" i="69"/>
  <c r="R124" i="69"/>
  <c r="Y16" i="69"/>
  <c r="Z16" i="69" s="1"/>
  <c r="AA16" i="69" s="1"/>
  <c r="AB16" i="69" s="1"/>
  <c r="AC16" i="69" s="1"/>
  <c r="M75" i="69"/>
  <c r="I110" i="69"/>
  <c r="F15" i="55" s="1"/>
  <c r="E42" i="44" s="1"/>
  <c r="D102" i="69"/>
  <c r="O92" i="69"/>
  <c r="AC86" i="69"/>
  <c r="W86" i="69"/>
  <c r="V75" i="69"/>
  <c r="AA74" i="69"/>
  <c r="S74" i="69"/>
  <c r="Y82" i="69"/>
  <c r="Z82" i="69" s="1"/>
  <c r="AA82" i="69" s="1"/>
  <c r="AB82" i="69" s="1"/>
  <c r="AC82" i="69" s="1"/>
  <c r="P82" i="69"/>
  <c r="Q82" i="69" s="1"/>
  <c r="R82" i="69" s="1"/>
  <c r="S82" i="69" s="1"/>
  <c r="T82" i="69" s="1"/>
  <c r="U82" i="69" s="1"/>
  <c r="V82" i="69" s="1"/>
  <c r="W82" i="69" s="1"/>
  <c r="M87" i="69"/>
  <c r="T87" i="69"/>
  <c r="S94" i="69"/>
  <c r="AA94" i="69"/>
  <c r="M83" i="69"/>
  <c r="T83" i="69"/>
  <c r="S106" i="69"/>
  <c r="AA106" i="69"/>
  <c r="AA96" i="69"/>
  <c r="S96" i="69"/>
  <c r="J67" i="69"/>
  <c r="R67" i="69"/>
  <c r="AA107" i="69"/>
  <c r="S107" i="69"/>
  <c r="M85" i="69"/>
  <c r="T85" i="69"/>
  <c r="AA103" i="69"/>
  <c r="S103" i="69"/>
  <c r="J65" i="69"/>
  <c r="R65" i="69"/>
  <c r="M76" i="69"/>
  <c r="V76" i="69"/>
  <c r="AA105" i="69"/>
  <c r="S105" i="69"/>
  <c r="AA93" i="69"/>
  <c r="S93" i="69"/>
  <c r="S77" i="69"/>
  <c r="AA77" i="69"/>
  <c r="AC84" i="69"/>
  <c r="W84" i="69"/>
  <c r="J64" i="69"/>
  <c r="R64" i="69"/>
  <c r="AA97" i="69"/>
  <c r="S97" i="69"/>
  <c r="S66" i="69"/>
  <c r="AA66" i="69"/>
  <c r="L73" i="69"/>
  <c r="T73" i="69"/>
  <c r="S104" i="69"/>
  <c r="AA104" i="69"/>
  <c r="T95" i="69"/>
  <c r="K68" i="69"/>
  <c r="T68" i="69"/>
  <c r="L29" i="69"/>
  <c r="I8" i="69"/>
  <c r="I54" i="69" s="1"/>
  <c r="Q16" i="69"/>
  <c r="K8" i="69"/>
  <c r="L8" i="69"/>
  <c r="L27" i="69"/>
  <c r="J8" i="69"/>
  <c r="L31" i="69"/>
  <c r="M41" i="69"/>
  <c r="J19" i="69"/>
  <c r="M51" i="69"/>
  <c r="L37" i="69"/>
  <c r="K31" i="69"/>
  <c r="K29" i="69"/>
  <c r="K28" i="69"/>
  <c r="M37" i="69"/>
  <c r="J21" i="69"/>
  <c r="M50" i="69"/>
  <c r="L39" i="69"/>
  <c r="K30" i="69"/>
  <c r="M47" i="69"/>
  <c r="K27" i="69"/>
  <c r="L30" i="69"/>
  <c r="J17" i="69"/>
  <c r="M48" i="69"/>
  <c r="L38" i="69"/>
  <c r="L40" i="69"/>
  <c r="M40" i="69"/>
  <c r="K17" i="69"/>
  <c r="J18" i="69"/>
  <c r="K19" i="69"/>
  <c r="J20" i="69"/>
  <c r="K21" i="69"/>
  <c r="M49" i="69"/>
  <c r="L41" i="69"/>
  <c r="M38" i="69"/>
  <c r="L28" i="69"/>
  <c r="P6" i="69"/>
  <c r="Q6" i="69" s="1"/>
  <c r="R6" i="69" s="1"/>
  <c r="S6" i="69" s="1"/>
  <c r="T6" i="69" s="1"/>
  <c r="U6" i="69" s="1"/>
  <c r="V6" i="69" s="1"/>
  <c r="W6" i="69" s="1"/>
  <c r="Y6" i="69"/>
  <c r="Z6" i="69" s="1"/>
  <c r="AA6" i="69" s="1"/>
  <c r="AB6" i="69" s="1"/>
  <c r="AC6" i="69" s="1"/>
  <c r="AA40" i="69"/>
  <c r="S40" i="69"/>
  <c r="R41" i="69"/>
  <c r="R48" i="69"/>
  <c r="R47" i="69"/>
  <c r="R51" i="69"/>
  <c r="R49" i="69"/>
  <c r="S50" i="69"/>
  <c r="AA50" i="69"/>
  <c r="R39" i="69"/>
  <c r="AB37" i="69"/>
  <c r="U37" i="69"/>
  <c r="S38" i="69"/>
  <c r="AA38" i="69"/>
  <c r="R31" i="69"/>
  <c r="R27" i="69"/>
  <c r="R29" i="69"/>
  <c r="S28" i="69"/>
  <c r="AA28" i="69"/>
  <c r="AA30" i="69"/>
  <c r="S30" i="69"/>
  <c r="Z20" i="69"/>
  <c r="Q20" i="69"/>
  <c r="S19" i="69"/>
  <c r="AA19" i="69"/>
  <c r="S17" i="69"/>
  <c r="AA17" i="69"/>
  <c r="Z18" i="69"/>
  <c r="Q18" i="69"/>
  <c r="S21" i="69"/>
  <c r="AA21" i="69"/>
  <c r="S12" i="69"/>
  <c r="AA12" i="69"/>
  <c r="S11" i="69"/>
  <c r="AA11" i="69"/>
  <c r="S10" i="69"/>
  <c r="AA10" i="69"/>
  <c r="S9" i="69"/>
  <c r="AA9" i="69"/>
  <c r="W8" i="69"/>
  <c r="AC8" i="69"/>
  <c r="D36" i="69" l="1"/>
  <c r="O36" i="69" s="1"/>
  <c r="E41" i="44"/>
  <c r="J167" i="69"/>
  <c r="G16" i="55" s="1"/>
  <c r="F43" i="44" s="1"/>
  <c r="T162" i="69"/>
  <c r="T163" i="69"/>
  <c r="Y149" i="69"/>
  <c r="Z149" i="69" s="1"/>
  <c r="AA149" i="69" s="1"/>
  <c r="AB149" i="69" s="1"/>
  <c r="AC149" i="69" s="1"/>
  <c r="P149" i="69"/>
  <c r="Q149" i="69" s="1"/>
  <c r="R149" i="69" s="1"/>
  <c r="S149" i="69" s="1"/>
  <c r="T149" i="69" s="1"/>
  <c r="U149" i="69" s="1"/>
  <c r="V149" i="69" s="1"/>
  <c r="W149" i="69" s="1"/>
  <c r="L131" i="69"/>
  <c r="T131" i="69"/>
  <c r="U140" i="69"/>
  <c r="V140" i="69" s="1"/>
  <c r="AB140" i="69"/>
  <c r="U144" i="69"/>
  <c r="V144" i="69" s="1"/>
  <c r="AB144" i="69"/>
  <c r="U143" i="69"/>
  <c r="V143" i="69" s="1"/>
  <c r="AB143" i="69"/>
  <c r="AB154" i="69"/>
  <c r="U154" i="69"/>
  <c r="V154" i="69" s="1"/>
  <c r="T151" i="69"/>
  <c r="Y159" i="69"/>
  <c r="Z159" i="69" s="1"/>
  <c r="AA159" i="69" s="1"/>
  <c r="AB159" i="69" s="1"/>
  <c r="AC159" i="69" s="1"/>
  <c r="P159" i="69"/>
  <c r="Q159" i="69" s="1"/>
  <c r="R159" i="69" s="1"/>
  <c r="S159" i="69" s="1"/>
  <c r="T159" i="69" s="1"/>
  <c r="U159" i="69" s="1"/>
  <c r="V159" i="69" s="1"/>
  <c r="W159" i="69" s="1"/>
  <c r="U141" i="69"/>
  <c r="V141" i="69" s="1"/>
  <c r="AB141" i="69"/>
  <c r="T160" i="69"/>
  <c r="T164" i="69"/>
  <c r="AB125" i="69"/>
  <c r="U125" i="69"/>
  <c r="K123" i="69"/>
  <c r="T123" i="69"/>
  <c r="T153" i="69"/>
  <c r="L132" i="69"/>
  <c r="T132" i="69"/>
  <c r="L134" i="69"/>
  <c r="T134" i="69"/>
  <c r="U152" i="69"/>
  <c r="V152" i="69" s="1"/>
  <c r="AB152" i="69"/>
  <c r="L130" i="69"/>
  <c r="T130" i="69"/>
  <c r="S124" i="69"/>
  <c r="AA124" i="69"/>
  <c r="K121" i="69"/>
  <c r="T121" i="69"/>
  <c r="U133" i="69"/>
  <c r="AB133" i="69"/>
  <c r="AB150" i="69"/>
  <c r="U150" i="69"/>
  <c r="V150" i="69" s="1"/>
  <c r="T161" i="69"/>
  <c r="AA122" i="69"/>
  <c r="S122" i="69"/>
  <c r="U142" i="69"/>
  <c r="V142" i="69" s="1"/>
  <c r="AB142" i="69"/>
  <c r="D167" i="69"/>
  <c r="D16" i="55" s="1"/>
  <c r="AB95" i="69"/>
  <c r="U95" i="69"/>
  <c r="V95" i="69" s="1"/>
  <c r="AB73" i="69"/>
  <c r="U73" i="69"/>
  <c r="K66" i="69"/>
  <c r="T66" i="69"/>
  <c r="S64" i="69"/>
  <c r="AA64" i="69"/>
  <c r="T96" i="69"/>
  <c r="AB83" i="69"/>
  <c r="U83" i="69"/>
  <c r="V83" i="69" s="1"/>
  <c r="T94" i="69"/>
  <c r="AC75" i="69"/>
  <c r="W75" i="69"/>
  <c r="O102" i="69"/>
  <c r="D110" i="69"/>
  <c r="D15" i="55" s="1"/>
  <c r="T97" i="69"/>
  <c r="T105" i="69"/>
  <c r="T103" i="69"/>
  <c r="S67" i="69"/>
  <c r="AA67" i="69"/>
  <c r="AB87" i="69"/>
  <c r="U87" i="69"/>
  <c r="V87" i="69" s="1"/>
  <c r="AB68" i="69"/>
  <c r="U68" i="69"/>
  <c r="J110" i="69"/>
  <c r="G15" i="55" s="1"/>
  <c r="F42" i="44" s="1"/>
  <c r="L77" i="69"/>
  <c r="T77" i="69"/>
  <c r="T107" i="69"/>
  <c r="L74" i="69"/>
  <c r="T74" i="69"/>
  <c r="T104" i="69"/>
  <c r="T93" i="69"/>
  <c r="AC76" i="69"/>
  <c r="W76" i="69"/>
  <c r="AA65" i="69"/>
  <c r="S65" i="69"/>
  <c r="AB85" i="69"/>
  <c r="U85" i="69"/>
  <c r="V85" i="69" s="1"/>
  <c r="T106" i="69"/>
  <c r="Y92" i="69"/>
  <c r="Z92" i="69" s="1"/>
  <c r="AA92" i="69" s="1"/>
  <c r="AB92" i="69" s="1"/>
  <c r="AC92" i="69" s="1"/>
  <c r="P92" i="69"/>
  <c r="Q92" i="69" s="1"/>
  <c r="R92" i="69" s="1"/>
  <c r="S92" i="69" s="1"/>
  <c r="T92" i="69" s="1"/>
  <c r="U92" i="69" s="1"/>
  <c r="V92" i="69" s="1"/>
  <c r="W92" i="69" s="1"/>
  <c r="J54" i="69"/>
  <c r="R16" i="69"/>
  <c r="K18" i="69"/>
  <c r="M28" i="69"/>
  <c r="K20" i="69"/>
  <c r="M30" i="69"/>
  <c r="T10" i="69"/>
  <c r="AB10" i="69" s="1"/>
  <c r="K10" i="69"/>
  <c r="L19" i="69"/>
  <c r="T12" i="69"/>
  <c r="AB12" i="69" s="1"/>
  <c r="K12" i="69"/>
  <c r="T9" i="69"/>
  <c r="AB9" i="69" s="1"/>
  <c r="K9" i="69"/>
  <c r="T11" i="69"/>
  <c r="U11" i="69" s="1"/>
  <c r="K11" i="69"/>
  <c r="L21" i="69"/>
  <c r="L17" i="69"/>
  <c r="M8" i="69"/>
  <c r="S41" i="69"/>
  <c r="AA41" i="69"/>
  <c r="Y26" i="69"/>
  <c r="P26" i="69"/>
  <c r="T40" i="69"/>
  <c r="S51" i="69"/>
  <c r="AA51" i="69"/>
  <c r="S47" i="69"/>
  <c r="AA47" i="69"/>
  <c r="AA49" i="69"/>
  <c r="S49" i="69"/>
  <c r="S48" i="69"/>
  <c r="AA48" i="69"/>
  <c r="T50" i="69"/>
  <c r="AA39" i="69"/>
  <c r="S39" i="69"/>
  <c r="T38" i="69"/>
  <c r="V37" i="69"/>
  <c r="T30" i="69"/>
  <c r="AA29" i="69"/>
  <c r="S29" i="69"/>
  <c r="S27" i="69"/>
  <c r="AA27" i="69"/>
  <c r="S31" i="69"/>
  <c r="AA31" i="69"/>
  <c r="T28" i="69"/>
  <c r="T19" i="69"/>
  <c r="R20" i="69"/>
  <c r="T21" i="69"/>
  <c r="T17" i="69"/>
  <c r="R18" i="69"/>
  <c r="D46" i="69" l="1"/>
  <c r="O46" i="69" s="1"/>
  <c r="F41" i="44"/>
  <c r="AB130" i="69"/>
  <c r="U130" i="69"/>
  <c r="AC142" i="69"/>
  <c r="W142" i="69"/>
  <c r="M133" i="69"/>
  <c r="V133" i="69"/>
  <c r="AB151" i="69"/>
  <c r="U151" i="69"/>
  <c r="V151" i="69" s="1"/>
  <c r="AB163" i="69"/>
  <c r="U163" i="69"/>
  <c r="V163" i="69" s="1"/>
  <c r="K122" i="69"/>
  <c r="T122" i="69"/>
  <c r="W150" i="69"/>
  <c r="AC150" i="69"/>
  <c r="K124" i="69"/>
  <c r="T124" i="69"/>
  <c r="AC141" i="69"/>
  <c r="W141" i="69"/>
  <c r="AC143" i="69"/>
  <c r="W143" i="69"/>
  <c r="AC140" i="69"/>
  <c r="W140" i="69"/>
  <c r="AB123" i="69"/>
  <c r="U123" i="69"/>
  <c r="U160" i="69"/>
  <c r="V160" i="69" s="1"/>
  <c r="AB160" i="69"/>
  <c r="AC144" i="69"/>
  <c r="W144" i="69"/>
  <c r="AB161" i="69"/>
  <c r="U161" i="69"/>
  <c r="V161" i="69" s="1"/>
  <c r="AB134" i="69"/>
  <c r="U134" i="69"/>
  <c r="U164" i="69"/>
  <c r="V164" i="69" s="1"/>
  <c r="AB164" i="69"/>
  <c r="U121" i="69"/>
  <c r="AB121" i="69"/>
  <c r="AC152" i="69"/>
  <c r="W152" i="69"/>
  <c r="U132" i="69"/>
  <c r="AB132" i="69"/>
  <c r="U153" i="69"/>
  <c r="V153" i="69" s="1"/>
  <c r="AB153" i="69"/>
  <c r="L125" i="69"/>
  <c r="V125" i="69"/>
  <c r="W154" i="69"/>
  <c r="AC154" i="69"/>
  <c r="AB131" i="69"/>
  <c r="U131" i="69"/>
  <c r="U162" i="69"/>
  <c r="V162" i="69" s="1"/>
  <c r="AB162" i="69"/>
  <c r="U12" i="69"/>
  <c r="V12" i="69" s="1"/>
  <c r="W12" i="69" s="1"/>
  <c r="U107" i="69"/>
  <c r="V107" i="69" s="1"/>
  <c r="AB107" i="69"/>
  <c r="AC87" i="69"/>
  <c r="W87" i="69"/>
  <c r="U97" i="69"/>
  <c r="V97" i="69" s="1"/>
  <c r="AB97" i="69"/>
  <c r="AB106" i="69"/>
  <c r="U106" i="69"/>
  <c r="V106" i="69" s="1"/>
  <c r="K65" i="69"/>
  <c r="T65" i="69"/>
  <c r="U93" i="69"/>
  <c r="V93" i="69" s="1"/>
  <c r="AB93" i="69"/>
  <c r="U103" i="69"/>
  <c r="V103" i="69" s="1"/>
  <c r="AB103" i="69"/>
  <c r="K64" i="69"/>
  <c r="T64" i="69"/>
  <c r="M73" i="69"/>
  <c r="V73" i="69"/>
  <c r="U74" i="69"/>
  <c r="AB74" i="69"/>
  <c r="AB77" i="69"/>
  <c r="U77" i="69"/>
  <c r="L68" i="69"/>
  <c r="V68" i="69"/>
  <c r="AB94" i="69"/>
  <c r="U94" i="69"/>
  <c r="V94" i="69" s="1"/>
  <c r="U96" i="69"/>
  <c r="V96" i="69" s="1"/>
  <c r="AB96" i="69"/>
  <c r="AB66" i="69"/>
  <c r="U66" i="69"/>
  <c r="AC85" i="69"/>
  <c r="W85" i="69"/>
  <c r="AB104" i="69"/>
  <c r="U104" i="69"/>
  <c r="V104" i="69" s="1"/>
  <c r="K67" i="69"/>
  <c r="T67" i="69"/>
  <c r="U105" i="69"/>
  <c r="V105" i="69" s="1"/>
  <c r="AB105" i="69"/>
  <c r="Y102" i="69"/>
  <c r="Z102" i="69" s="1"/>
  <c r="AA102" i="69" s="1"/>
  <c r="AB102" i="69" s="1"/>
  <c r="AC102" i="69" s="1"/>
  <c r="P102" i="69"/>
  <c r="Q102" i="69" s="1"/>
  <c r="R102" i="69" s="1"/>
  <c r="S102" i="69" s="1"/>
  <c r="T102" i="69" s="1"/>
  <c r="U102" i="69" s="1"/>
  <c r="V102" i="69" s="1"/>
  <c r="W102" i="69" s="1"/>
  <c r="AC95" i="69"/>
  <c r="W95" i="69"/>
  <c r="AC83" i="69"/>
  <c r="W83" i="69"/>
  <c r="K54" i="69"/>
  <c r="Q26" i="69"/>
  <c r="S16" i="69"/>
  <c r="M29" i="69"/>
  <c r="Z26" i="69"/>
  <c r="M27" i="69"/>
  <c r="AB11" i="69"/>
  <c r="U10" i="69"/>
  <c r="V10" i="69" s="1"/>
  <c r="U9" i="69"/>
  <c r="V9" i="69" s="1"/>
  <c r="V11" i="69"/>
  <c r="AC11" i="69" s="1"/>
  <c r="M31" i="69"/>
  <c r="Y36" i="69"/>
  <c r="Z36" i="69" s="1"/>
  <c r="AA36" i="69" s="1"/>
  <c r="AB36" i="69" s="1"/>
  <c r="AC36" i="69" s="1"/>
  <c r="P36" i="69"/>
  <c r="Q36" i="69" s="1"/>
  <c r="AB40" i="69"/>
  <c r="U40" i="69"/>
  <c r="T41" i="69"/>
  <c r="U50" i="69"/>
  <c r="AB50" i="69"/>
  <c r="T48" i="69"/>
  <c r="T47" i="69"/>
  <c r="T49" i="69"/>
  <c r="T51" i="69"/>
  <c r="AC37" i="69"/>
  <c r="W37" i="69"/>
  <c r="T39" i="69"/>
  <c r="AB38" i="69"/>
  <c r="U38" i="69"/>
  <c r="AB28" i="69"/>
  <c r="U28" i="69"/>
  <c r="T31" i="69"/>
  <c r="T27" i="69"/>
  <c r="U30" i="69"/>
  <c r="AB30" i="69"/>
  <c r="T29" i="69"/>
  <c r="AA18" i="69"/>
  <c r="S18" i="69"/>
  <c r="AA20" i="69"/>
  <c r="S20" i="69"/>
  <c r="AB17" i="69"/>
  <c r="U17" i="69"/>
  <c r="AB19" i="69"/>
  <c r="U19" i="69"/>
  <c r="AB21" i="69"/>
  <c r="U21" i="69"/>
  <c r="L12" i="69" l="1"/>
  <c r="K167" i="69"/>
  <c r="H16" i="55" s="1"/>
  <c r="G43" i="44" s="1"/>
  <c r="D54" i="69"/>
  <c r="G41" i="44"/>
  <c r="AC161" i="69"/>
  <c r="W161" i="69"/>
  <c r="AC162" i="69"/>
  <c r="W162" i="69"/>
  <c r="AC153" i="69"/>
  <c r="W153" i="69"/>
  <c r="AC164" i="69"/>
  <c r="W164" i="69"/>
  <c r="AC160" i="69"/>
  <c r="W160" i="69"/>
  <c r="AB122" i="69"/>
  <c r="U122" i="69"/>
  <c r="AC151" i="69"/>
  <c r="W151" i="69"/>
  <c r="M131" i="69"/>
  <c r="V131" i="69"/>
  <c r="W125" i="69"/>
  <c r="AC125" i="69"/>
  <c r="M134" i="69"/>
  <c r="V134" i="69"/>
  <c r="L123" i="69"/>
  <c r="V123" i="69"/>
  <c r="M132" i="69"/>
  <c r="V132" i="69"/>
  <c r="L121" i="69"/>
  <c r="V121" i="69"/>
  <c r="U124" i="69"/>
  <c r="AB124" i="69"/>
  <c r="AC163" i="69"/>
  <c r="W163" i="69"/>
  <c r="AC133" i="69"/>
  <c r="W133" i="69"/>
  <c r="M130" i="69"/>
  <c r="V130" i="69"/>
  <c r="K110" i="69"/>
  <c r="H15" i="55" s="1"/>
  <c r="G42" i="44" s="1"/>
  <c r="W11" i="69"/>
  <c r="M11" i="69" s="1"/>
  <c r="W104" i="69"/>
  <c r="AC104" i="69"/>
  <c r="W94" i="69"/>
  <c r="AC94" i="69"/>
  <c r="M77" i="69"/>
  <c r="V77" i="69"/>
  <c r="W73" i="69"/>
  <c r="AC73" i="69"/>
  <c r="W106" i="69"/>
  <c r="AC106" i="69"/>
  <c r="W68" i="69"/>
  <c r="AC68" i="69"/>
  <c r="AC103" i="69"/>
  <c r="W103" i="69"/>
  <c r="AC105" i="69"/>
  <c r="W105" i="69"/>
  <c r="L66" i="69"/>
  <c r="V66" i="69"/>
  <c r="AC93" i="69"/>
  <c r="W93" i="69"/>
  <c r="AB67" i="69"/>
  <c r="U67" i="69"/>
  <c r="U65" i="69"/>
  <c r="AB65" i="69"/>
  <c r="AC96" i="69"/>
  <c r="W96" i="69"/>
  <c r="M74" i="69"/>
  <c r="V74" i="69"/>
  <c r="U64" i="69"/>
  <c r="AB64" i="69"/>
  <c r="W97" i="69"/>
  <c r="AC97" i="69"/>
  <c r="AC107" i="69"/>
  <c r="W107" i="69"/>
  <c r="AC12" i="69"/>
  <c r="M12" i="69" s="1"/>
  <c r="L9" i="69"/>
  <c r="AA26" i="69"/>
  <c r="AB26" i="69" s="1"/>
  <c r="AC26" i="69" s="1"/>
  <c r="L11" i="69"/>
  <c r="T16" i="69"/>
  <c r="R26" i="69"/>
  <c r="AC9" i="69"/>
  <c r="W9" i="69"/>
  <c r="L18" i="69"/>
  <c r="M21" i="69"/>
  <c r="L20" i="69"/>
  <c r="M19" i="69"/>
  <c r="M17" i="69"/>
  <c r="AC10" i="69"/>
  <c r="W10" i="69"/>
  <c r="L10" i="69"/>
  <c r="V40" i="69"/>
  <c r="Y46" i="69"/>
  <c r="Z46" i="69" s="1"/>
  <c r="AA46" i="69" s="1"/>
  <c r="AB46" i="69" s="1"/>
  <c r="AC46" i="69" s="1"/>
  <c r="P46" i="69"/>
  <c r="AB41" i="69"/>
  <c r="U41" i="69"/>
  <c r="R36" i="69"/>
  <c r="S36" i="69" s="1"/>
  <c r="T36" i="69" s="1"/>
  <c r="U36" i="69" s="1"/>
  <c r="V36" i="69" s="1"/>
  <c r="W36" i="69" s="1"/>
  <c r="U49" i="69"/>
  <c r="AB49" i="69"/>
  <c r="AB47" i="69"/>
  <c r="U47" i="69"/>
  <c r="AB51" i="69"/>
  <c r="U51" i="69"/>
  <c r="AB48" i="69"/>
  <c r="U48" i="69"/>
  <c r="V50" i="69"/>
  <c r="U39" i="69"/>
  <c r="AB39" i="69"/>
  <c r="V38" i="69"/>
  <c r="AB31" i="69"/>
  <c r="U31" i="69"/>
  <c r="AB27" i="69"/>
  <c r="U27" i="69"/>
  <c r="V28" i="69"/>
  <c r="U29" i="69"/>
  <c r="AB29" i="69"/>
  <c r="V30" i="69"/>
  <c r="V21" i="69"/>
  <c r="V17" i="69"/>
  <c r="T18" i="69"/>
  <c r="V19" i="69"/>
  <c r="T20" i="69"/>
  <c r="M68" i="69" l="1"/>
  <c r="M125" i="69"/>
  <c r="AC132" i="69"/>
  <c r="W132" i="69"/>
  <c r="L124" i="69"/>
  <c r="V124" i="69"/>
  <c r="AC134" i="69"/>
  <c r="W134" i="69"/>
  <c r="AC130" i="69"/>
  <c r="W130" i="69"/>
  <c r="AC121" i="69"/>
  <c r="W121" i="69"/>
  <c r="W123" i="69"/>
  <c r="AC123" i="69"/>
  <c r="W131" i="69"/>
  <c r="AC131" i="69"/>
  <c r="L122" i="69"/>
  <c r="V122" i="69"/>
  <c r="L64" i="69"/>
  <c r="V64" i="69"/>
  <c r="W74" i="69"/>
  <c r="AC74" i="69"/>
  <c r="L65" i="69"/>
  <c r="V65" i="69"/>
  <c r="L67" i="69"/>
  <c r="V67" i="69"/>
  <c r="W66" i="69"/>
  <c r="AC66" i="69"/>
  <c r="W77" i="69"/>
  <c r="AC77" i="69"/>
  <c r="L54" i="69"/>
  <c r="Q46" i="69"/>
  <c r="U16" i="69"/>
  <c r="S26" i="69"/>
  <c r="M9" i="69"/>
  <c r="M10" i="69"/>
  <c r="V41" i="69"/>
  <c r="AC40" i="69"/>
  <c r="W40" i="69"/>
  <c r="V48" i="69"/>
  <c r="V47" i="69"/>
  <c r="AC50" i="69"/>
  <c r="W50" i="69"/>
  <c r="V51" i="69"/>
  <c r="V49" i="69"/>
  <c r="V39" i="69"/>
  <c r="W38" i="69"/>
  <c r="AC38" i="69"/>
  <c r="V27" i="69"/>
  <c r="V29" i="69"/>
  <c r="W30" i="69"/>
  <c r="AC30" i="69"/>
  <c r="W28" i="69"/>
  <c r="AC28" i="69"/>
  <c r="V31" i="69"/>
  <c r="AC19" i="69"/>
  <c r="W19" i="69"/>
  <c r="U20" i="69"/>
  <c r="AB20" i="69"/>
  <c r="U18" i="69"/>
  <c r="AB18" i="69"/>
  <c r="AC21" i="69"/>
  <c r="W21" i="69"/>
  <c r="AC17" i="69"/>
  <c r="W17" i="69"/>
  <c r="L167" i="69" l="1"/>
  <c r="I16" i="55" s="1"/>
  <c r="H43" i="44" s="1"/>
  <c r="H41" i="44"/>
  <c r="AC124" i="69"/>
  <c r="W124" i="69"/>
  <c r="M123" i="69"/>
  <c r="W122" i="69"/>
  <c r="AC122" i="69"/>
  <c r="M121" i="69"/>
  <c r="AC67" i="69"/>
  <c r="W67" i="69"/>
  <c r="AC65" i="69"/>
  <c r="W65" i="69"/>
  <c r="AC64" i="69"/>
  <c r="W64" i="69"/>
  <c r="M66" i="69"/>
  <c r="L110" i="69"/>
  <c r="I15" i="55" s="1"/>
  <c r="H42" i="44" s="1"/>
  <c r="V16" i="69"/>
  <c r="T26" i="69"/>
  <c r="R46" i="69"/>
  <c r="M20" i="69"/>
  <c r="M18" i="69"/>
  <c r="AC41" i="69"/>
  <c r="W41" i="69"/>
  <c r="AC51" i="69"/>
  <c r="W51" i="69"/>
  <c r="AC47" i="69"/>
  <c r="W47" i="69"/>
  <c r="AC49" i="69"/>
  <c r="W49" i="69"/>
  <c r="W48" i="69"/>
  <c r="AC48" i="69"/>
  <c r="AC39" i="69"/>
  <c r="W39" i="69"/>
  <c r="W29" i="69"/>
  <c r="AC29" i="69"/>
  <c r="AC27" i="69"/>
  <c r="W27" i="69"/>
  <c r="AC31" i="69"/>
  <c r="W31" i="69"/>
  <c r="V20" i="69"/>
  <c r="V18" i="69"/>
  <c r="M64" i="69" l="1"/>
  <c r="M65" i="69"/>
  <c r="M124" i="69"/>
  <c r="M122" i="69"/>
  <c r="M67" i="69"/>
  <c r="M54" i="69"/>
  <c r="U26" i="69"/>
  <c r="S46" i="69"/>
  <c r="W16" i="69"/>
  <c r="AC18" i="69"/>
  <c r="W18" i="69"/>
  <c r="AC20" i="69"/>
  <c r="W20" i="69"/>
  <c r="M167" i="69" l="1"/>
  <c r="J16" i="55" s="1"/>
  <c r="M110" i="69"/>
  <c r="J15" i="55" s="1"/>
  <c r="T46" i="69"/>
  <c r="V26" i="69"/>
  <c r="D39" i="54"/>
  <c r="D38" i="54"/>
  <c r="D37" i="54"/>
  <c r="D36" i="54"/>
  <c r="D35" i="54"/>
  <c r="D34" i="54"/>
  <c r="D33" i="54"/>
  <c r="D32" i="54"/>
  <c r="D31" i="54"/>
  <c r="D30" i="54"/>
  <c r="D29" i="54"/>
  <c r="D28" i="54"/>
  <c r="D27" i="54"/>
  <c r="D26" i="54"/>
  <c r="D25" i="54"/>
  <c r="J14" i="54"/>
  <c r="F23" i="54" s="1"/>
  <c r="N41" i="54"/>
  <c r="M41" i="54"/>
  <c r="L41" i="54"/>
  <c r="K41" i="54"/>
  <c r="J41" i="54"/>
  <c r="I41" i="54"/>
  <c r="H41" i="54"/>
  <c r="G41" i="54"/>
  <c r="F41" i="54"/>
  <c r="E41" i="54"/>
  <c r="U46" i="69" l="1"/>
  <c r="W26" i="69"/>
  <c r="M23" i="54"/>
  <c r="I23" i="54"/>
  <c r="I42" i="54" s="1"/>
  <c r="L23" i="54"/>
  <c r="L42" i="54" s="1"/>
  <c r="H23" i="54"/>
  <c r="H42" i="54" s="1"/>
  <c r="E23" i="54"/>
  <c r="E42" i="54" s="1"/>
  <c r="K23" i="54"/>
  <c r="K42" i="54" s="1"/>
  <c r="G23" i="54"/>
  <c r="G42" i="54" s="1"/>
  <c r="N23" i="54"/>
  <c r="N42" i="54" s="1"/>
  <c r="J23" i="54"/>
  <c r="M42" i="54"/>
  <c r="F42" i="54"/>
  <c r="D41" i="54"/>
  <c r="D51" i="47"/>
  <c r="N58" i="47"/>
  <c r="M58" i="47"/>
  <c r="L58" i="47"/>
  <c r="K58" i="47"/>
  <c r="J58" i="47"/>
  <c r="I58" i="47"/>
  <c r="H58" i="47"/>
  <c r="G58" i="47"/>
  <c r="F58" i="47"/>
  <c r="E58" i="47"/>
  <c r="D56" i="47"/>
  <c r="D55" i="47"/>
  <c r="D54" i="47"/>
  <c r="D53" i="47"/>
  <c r="D52" i="47"/>
  <c r="F42" i="47"/>
  <c r="G42" i="47"/>
  <c r="H42" i="47"/>
  <c r="I42" i="47"/>
  <c r="J42" i="47"/>
  <c r="K42" i="47"/>
  <c r="L42" i="47"/>
  <c r="M42" i="47"/>
  <c r="N42" i="47"/>
  <c r="E42" i="47"/>
  <c r="B23" i="47"/>
  <c r="B24" i="47"/>
  <c r="B25" i="47"/>
  <c r="B26" i="47"/>
  <c r="B27" i="47"/>
  <c r="B28" i="47"/>
  <c r="B29" i="47"/>
  <c r="B30" i="47"/>
  <c r="B31" i="47"/>
  <c r="B32" i="47"/>
  <c r="B33" i="47"/>
  <c r="B34" i="47"/>
  <c r="B35" i="47"/>
  <c r="B36" i="47"/>
  <c r="B37" i="47"/>
  <c r="B38" i="47"/>
  <c r="B39" i="47"/>
  <c r="B40" i="47"/>
  <c r="B22" i="47"/>
  <c r="M12" i="44"/>
  <c r="M15" i="44" s="1"/>
  <c r="M8" i="55" l="1"/>
  <c r="P8" i="55" s="1"/>
  <c r="R8" i="55" s="1"/>
  <c r="E27" i="44"/>
  <c r="V46" i="69"/>
  <c r="J42" i="54"/>
  <c r="O37" i="54"/>
  <c r="O33" i="54"/>
  <c r="O29" i="54"/>
  <c r="O25" i="54"/>
  <c r="O40" i="54"/>
  <c r="O36" i="54"/>
  <c r="O32" i="54"/>
  <c r="O28" i="54"/>
  <c r="O39" i="54"/>
  <c r="O35" i="54"/>
  <c r="O31" i="54"/>
  <c r="O27" i="54"/>
  <c r="O38" i="54"/>
  <c r="O34" i="54"/>
  <c r="O30" i="54"/>
  <c r="O26" i="54"/>
  <c r="D58" i="47"/>
  <c r="E8" i="44" s="1"/>
  <c r="D34" i="62"/>
  <c r="C96" i="44"/>
  <c r="C97" i="44"/>
  <c r="C98" i="44"/>
  <c r="C99" i="44"/>
  <c r="C100" i="44"/>
  <c r="C101" i="44"/>
  <c r="C102" i="44"/>
  <c r="C103" i="44"/>
  <c r="C104" i="44"/>
  <c r="C105" i="44"/>
  <c r="C106" i="44"/>
  <c r="C107" i="44"/>
  <c r="C108" i="44"/>
  <c r="C109" i="44"/>
  <c r="C110" i="44"/>
  <c r="C111" i="44"/>
  <c r="C112" i="44"/>
  <c r="C113" i="44"/>
  <c r="C114" i="44"/>
  <c r="C95" i="44"/>
  <c r="C94" i="44"/>
  <c r="C71" i="44"/>
  <c r="C73" i="44"/>
  <c r="D73" i="44"/>
  <c r="C74" i="44"/>
  <c r="D74" i="44"/>
  <c r="C75" i="44"/>
  <c r="D75" i="44"/>
  <c r="C76" i="44"/>
  <c r="D76" i="44"/>
  <c r="C77" i="44"/>
  <c r="D77" i="44"/>
  <c r="C78" i="44"/>
  <c r="D78" i="44"/>
  <c r="C79" i="44"/>
  <c r="D79" i="44"/>
  <c r="C80" i="44"/>
  <c r="D80" i="44"/>
  <c r="C81" i="44"/>
  <c r="D81" i="44"/>
  <c r="C82" i="44"/>
  <c r="D82" i="44"/>
  <c r="C83" i="44"/>
  <c r="D83" i="44"/>
  <c r="C84" i="44"/>
  <c r="D84" i="44"/>
  <c r="C85" i="44"/>
  <c r="D85" i="44"/>
  <c r="C86" i="44"/>
  <c r="D86" i="44"/>
  <c r="C87" i="44"/>
  <c r="D87" i="44"/>
  <c r="C88" i="44"/>
  <c r="D88" i="44"/>
  <c r="C89" i="44"/>
  <c r="D89" i="44"/>
  <c r="C90" i="44"/>
  <c r="D90" i="44"/>
  <c r="C91" i="44"/>
  <c r="D91" i="44"/>
  <c r="D72" i="44"/>
  <c r="D71" i="44"/>
  <c r="C34" i="62" s="1"/>
  <c r="C32" i="17"/>
  <c r="M7" i="55" l="1"/>
  <c r="P7" i="55" s="1"/>
  <c r="W46" i="69"/>
  <c r="O42" i="54"/>
  <c r="E28" i="44" s="1"/>
  <c r="E47" i="66"/>
  <c r="C50" i="66"/>
  <c r="C51" i="66"/>
  <c r="B51" i="66"/>
  <c r="B50" i="66"/>
  <c r="R7" i="55" l="1"/>
  <c r="P9" i="55"/>
  <c r="E26" i="44"/>
  <c r="F27" i="40" s="1"/>
  <c r="F28" i="44"/>
  <c r="G28" i="44" s="1"/>
  <c r="H28" i="44" s="1"/>
  <c r="E48" i="66"/>
  <c r="E53" i="66" s="1"/>
  <c r="E41" i="66"/>
  <c r="C23" i="55" l="1"/>
  <c r="E23" i="55" s="1"/>
  <c r="F23" i="55" s="1"/>
  <c r="C22" i="55"/>
  <c r="E22" i="55" s="1"/>
  <c r="M24" i="55"/>
  <c r="M9" i="55"/>
  <c r="E8" i="55" s="1"/>
  <c r="R9" i="55"/>
  <c r="C21" i="55" s="1"/>
  <c r="E21" i="55" s="1"/>
  <c r="D40" i="47"/>
  <c r="D39" i="47"/>
  <c r="D38" i="47"/>
  <c r="D37" i="47"/>
  <c r="D36" i="47"/>
  <c r="D35" i="47"/>
  <c r="D34" i="47"/>
  <c r="D33" i="47"/>
  <c r="D32" i="47"/>
  <c r="D31" i="47"/>
  <c r="D30" i="47"/>
  <c r="D29" i="47"/>
  <c r="D28" i="47"/>
  <c r="D27" i="47"/>
  <c r="E12" i="47"/>
  <c r="D26" i="47"/>
  <c r="D25" i="47"/>
  <c r="D24" i="47"/>
  <c r="D23" i="47"/>
  <c r="D22" i="47"/>
  <c r="D92" i="44"/>
  <c r="C72" i="44"/>
  <c r="E68" i="44"/>
  <c r="F58" i="44"/>
  <c r="G58" i="44" s="1"/>
  <c r="H58" i="44" s="1"/>
  <c r="F57" i="44"/>
  <c r="G57" i="44" s="1"/>
  <c r="F56" i="44"/>
  <c r="G56" i="44" s="1"/>
  <c r="F55" i="44"/>
  <c r="G55" i="44" s="1"/>
  <c r="F47" i="44"/>
  <c r="F46" i="44" s="1"/>
  <c r="G30" i="40" s="1"/>
  <c r="E46" i="44"/>
  <c r="F30" i="40" s="1"/>
  <c r="E40" i="44"/>
  <c r="F29" i="40" s="1"/>
  <c r="F37" i="44"/>
  <c r="G37" i="44" s="1"/>
  <c r="H37" i="44" s="1"/>
  <c r="F36" i="44"/>
  <c r="G36" i="44" s="1"/>
  <c r="H36" i="44" s="1"/>
  <c r="F31" i="44"/>
  <c r="G31" i="44" s="1"/>
  <c r="H31" i="44" s="1"/>
  <c r="F30" i="44"/>
  <c r="G30" i="44" s="1"/>
  <c r="H30" i="44" s="1"/>
  <c r="F29" i="44"/>
  <c r="G29" i="44" s="1"/>
  <c r="H29" i="44" s="1"/>
  <c r="F27" i="44"/>
  <c r="G27" i="44" s="1"/>
  <c r="H27" i="44" s="1"/>
  <c r="F23" i="44"/>
  <c r="G23" i="44" s="1"/>
  <c r="H23" i="44" s="1"/>
  <c r="F22" i="44"/>
  <c r="G22" i="44" s="1"/>
  <c r="H22" i="44" s="1"/>
  <c r="F21" i="44"/>
  <c r="G21" i="44" s="1"/>
  <c r="H21" i="44" s="1"/>
  <c r="E20" i="44"/>
  <c r="F26" i="40" s="1"/>
  <c r="F17" i="44"/>
  <c r="G17" i="44" s="1"/>
  <c r="H17" i="44" s="1"/>
  <c r="F16" i="44"/>
  <c r="G16" i="44" s="1"/>
  <c r="H16" i="44" s="1"/>
  <c r="F15" i="44"/>
  <c r="G15" i="44" s="1"/>
  <c r="E14" i="44"/>
  <c r="F25" i="40" s="1"/>
  <c r="F12" i="44"/>
  <c r="G12" i="44" s="1"/>
  <c r="H12" i="44" s="1"/>
  <c r="F11" i="44"/>
  <c r="G11" i="44" s="1"/>
  <c r="H11" i="44" s="1"/>
  <c r="F8" i="44"/>
  <c r="G8" i="44" s="1"/>
  <c r="H8" i="44" s="1"/>
  <c r="E6" i="44"/>
  <c r="C77" i="66"/>
  <c r="F14" i="40" s="1"/>
  <c r="G76" i="66"/>
  <c r="F27" i="62" s="1"/>
  <c r="E75" i="66"/>
  <c r="D75" i="66"/>
  <c r="B75" i="66"/>
  <c r="E74" i="66"/>
  <c r="D74" i="66"/>
  <c r="B74" i="66"/>
  <c r="E73" i="66"/>
  <c r="D73" i="66"/>
  <c r="B73" i="66"/>
  <c r="E72" i="66"/>
  <c r="D72" i="66"/>
  <c r="B72" i="66"/>
  <c r="E71" i="66"/>
  <c r="D71" i="66"/>
  <c r="B71" i="66"/>
  <c r="E70" i="66"/>
  <c r="D70" i="66"/>
  <c r="B70" i="66"/>
  <c r="E69" i="66"/>
  <c r="D69" i="66"/>
  <c r="B69" i="66"/>
  <c r="E68" i="66"/>
  <c r="D68" i="66"/>
  <c r="B68" i="66"/>
  <c r="E67" i="66"/>
  <c r="D67" i="66"/>
  <c r="B67" i="66"/>
  <c r="E66" i="66"/>
  <c r="D66" i="66"/>
  <c r="B66" i="66"/>
  <c r="E65" i="66"/>
  <c r="D65" i="66"/>
  <c r="B65" i="66"/>
  <c r="E64" i="66"/>
  <c r="D64" i="66"/>
  <c r="B64" i="66"/>
  <c r="E63" i="66"/>
  <c r="D63" i="66"/>
  <c r="B63" i="66"/>
  <c r="E62" i="66"/>
  <c r="D62" i="66"/>
  <c r="B62" i="66"/>
  <c r="E61" i="66"/>
  <c r="D61" i="66"/>
  <c r="B61" i="66"/>
  <c r="E60" i="66"/>
  <c r="D60" i="66"/>
  <c r="B60" i="66"/>
  <c r="E59" i="66"/>
  <c r="D59" i="66"/>
  <c r="B59" i="66"/>
  <c r="E58" i="66"/>
  <c r="D58" i="66"/>
  <c r="B58" i="66"/>
  <c r="E57" i="66"/>
  <c r="D57" i="66"/>
  <c r="B57" i="66"/>
  <c r="C56" i="66"/>
  <c r="D56" i="66" s="1"/>
  <c r="E56" i="66" s="1"/>
  <c r="E53" i="65"/>
  <c r="E36" i="65"/>
  <c r="C36" i="65"/>
  <c r="G35" i="65"/>
  <c r="D34" i="65"/>
  <c r="B34" i="65"/>
  <c r="D33" i="65"/>
  <c r="B33" i="65"/>
  <c r="D32" i="65"/>
  <c r="B32" i="65"/>
  <c r="G32" i="65" s="1"/>
  <c r="E24" i="62" s="1"/>
  <c r="D31" i="65"/>
  <c r="B31" i="65"/>
  <c r="D30" i="65"/>
  <c r="B30" i="65"/>
  <c r="D29" i="65"/>
  <c r="B29" i="65"/>
  <c r="D28" i="65"/>
  <c r="B28" i="65"/>
  <c r="G28" i="65" s="1"/>
  <c r="E20" i="62" s="1"/>
  <c r="D27" i="65"/>
  <c r="B27" i="65"/>
  <c r="D26" i="65"/>
  <c r="B26" i="65"/>
  <c r="D25" i="65"/>
  <c r="B25" i="65"/>
  <c r="D24" i="65"/>
  <c r="B24" i="65"/>
  <c r="G24" i="65" s="1"/>
  <c r="E16" i="62" s="1"/>
  <c r="D23" i="65"/>
  <c r="B23" i="65"/>
  <c r="D22" i="65"/>
  <c r="B22" i="65"/>
  <c r="D21" i="65"/>
  <c r="B21" i="65"/>
  <c r="D20" i="65"/>
  <c r="B20" i="65"/>
  <c r="G20" i="65" s="1"/>
  <c r="E12" i="62" s="1"/>
  <c r="D19" i="65"/>
  <c r="B19" i="65"/>
  <c r="D18" i="65"/>
  <c r="B18" i="65"/>
  <c r="D17" i="65"/>
  <c r="B17" i="65"/>
  <c r="D16" i="65"/>
  <c r="B16" i="65"/>
  <c r="G16" i="65" s="1"/>
  <c r="E8" i="62" s="1"/>
  <c r="E12" i="65"/>
  <c r="H13" i="40" s="1"/>
  <c r="C12" i="65"/>
  <c r="F13" i="40" s="1"/>
  <c r="G11" i="65"/>
  <c r="G10" i="65"/>
  <c r="G9" i="65"/>
  <c r="D8" i="65"/>
  <c r="G8" i="65" s="1"/>
  <c r="D7" i="65"/>
  <c r="G7" i="65" s="1"/>
  <c r="D6" i="65"/>
  <c r="G6" i="65" s="1"/>
  <c r="C5" i="65"/>
  <c r="C15" i="65" s="1"/>
  <c r="D15" i="65" s="1"/>
  <c r="E15" i="65" s="1"/>
  <c r="F57" i="63"/>
  <c r="D27" i="62" s="1"/>
  <c r="B56" i="63"/>
  <c r="B55" i="63"/>
  <c r="B54" i="63"/>
  <c r="B53" i="63"/>
  <c r="B52" i="63"/>
  <c r="B51" i="63"/>
  <c r="B50" i="63"/>
  <c r="B49" i="63"/>
  <c r="B48" i="63"/>
  <c r="B47" i="63"/>
  <c r="B46" i="63"/>
  <c r="B45" i="63"/>
  <c r="B44" i="63"/>
  <c r="B43" i="63"/>
  <c r="B42" i="63"/>
  <c r="B41" i="63"/>
  <c r="B40" i="63"/>
  <c r="B39" i="63"/>
  <c r="B38" i="63"/>
  <c r="F33" i="63"/>
  <c r="F32" i="63"/>
  <c r="D31" i="63"/>
  <c r="D34" i="63" s="1"/>
  <c r="E10" i="40" s="1"/>
  <c r="E17" i="40" s="1"/>
  <c r="C31" i="63"/>
  <c r="C34" i="63" s="1"/>
  <c r="D10" i="40" s="1"/>
  <c r="D17" i="40" s="1"/>
  <c r="F30" i="63"/>
  <c r="F29" i="63"/>
  <c r="F28" i="63"/>
  <c r="F27" i="63"/>
  <c r="F26" i="63"/>
  <c r="F25" i="63"/>
  <c r="F24" i="63"/>
  <c r="F23" i="63"/>
  <c r="F22" i="63"/>
  <c r="F21" i="63"/>
  <c r="F20" i="63"/>
  <c r="F19" i="63"/>
  <c r="F18" i="63"/>
  <c r="F17" i="63"/>
  <c r="F16" i="63"/>
  <c r="F15" i="63"/>
  <c r="F14" i="63"/>
  <c r="F13" i="63"/>
  <c r="F12" i="63"/>
  <c r="F11" i="63"/>
  <c r="F10" i="63"/>
  <c r="F9" i="63"/>
  <c r="F8" i="63"/>
  <c r="C37" i="63"/>
  <c r="D37" i="63" s="1"/>
  <c r="C36" i="58"/>
  <c r="G35" i="58"/>
  <c r="C27" i="62" s="1"/>
  <c r="B34" i="58"/>
  <c r="G34" i="58" s="1"/>
  <c r="C26" i="62" s="1"/>
  <c r="B33" i="58"/>
  <c r="G33" i="58" s="1"/>
  <c r="C25" i="62" s="1"/>
  <c r="B32" i="58"/>
  <c r="G32" i="58" s="1"/>
  <c r="C24" i="62" s="1"/>
  <c r="B31" i="58"/>
  <c r="G31" i="58" s="1"/>
  <c r="C23" i="62" s="1"/>
  <c r="B30" i="58"/>
  <c r="G30" i="58" s="1"/>
  <c r="C22" i="62" s="1"/>
  <c r="B29" i="58"/>
  <c r="G29" i="58" s="1"/>
  <c r="C21" i="62" s="1"/>
  <c r="B28" i="58"/>
  <c r="B27" i="58"/>
  <c r="B26" i="58"/>
  <c r="G26" i="58" s="1"/>
  <c r="C18" i="62" s="1"/>
  <c r="B25" i="58"/>
  <c r="G25" i="58" s="1"/>
  <c r="C17" i="62" s="1"/>
  <c r="B24" i="58"/>
  <c r="B23" i="58"/>
  <c r="G23" i="58" s="1"/>
  <c r="C15" i="62" s="1"/>
  <c r="E36" i="58"/>
  <c r="B22" i="58"/>
  <c r="B21" i="58"/>
  <c r="G21" i="58" s="1"/>
  <c r="C13" i="62" s="1"/>
  <c r="B20" i="58"/>
  <c r="G20" i="58" s="1"/>
  <c r="C12" i="62" s="1"/>
  <c r="B19" i="58"/>
  <c r="G19" i="58" s="1"/>
  <c r="C11" i="62" s="1"/>
  <c r="B18" i="58"/>
  <c r="G18" i="58" s="1"/>
  <c r="C10" i="62" s="1"/>
  <c r="D36" i="58"/>
  <c r="B17" i="58"/>
  <c r="B16" i="58"/>
  <c r="G16" i="58" s="1"/>
  <c r="C8" i="62" s="1"/>
  <c r="C5" i="58"/>
  <c r="C15" i="58" s="1"/>
  <c r="D15" i="58" s="1"/>
  <c r="E15" i="58" s="1"/>
  <c r="B53" i="62"/>
  <c r="B52" i="62"/>
  <c r="B51" i="62"/>
  <c r="B50" i="62"/>
  <c r="B49" i="62"/>
  <c r="B48" i="62"/>
  <c r="B47" i="62"/>
  <c r="B46" i="62"/>
  <c r="B45" i="62"/>
  <c r="B44" i="62"/>
  <c r="B43" i="62"/>
  <c r="B42" i="62"/>
  <c r="B41" i="62"/>
  <c r="B40" i="62"/>
  <c r="B39" i="62"/>
  <c r="B38" i="62"/>
  <c r="B37" i="62"/>
  <c r="B36" i="62"/>
  <c r="B35" i="62"/>
  <c r="E27" i="62"/>
  <c r="B26" i="62"/>
  <c r="B25" i="62"/>
  <c r="B24" i="62"/>
  <c r="B23" i="62"/>
  <c r="B22" i="62"/>
  <c r="B21" i="62"/>
  <c r="B20" i="62"/>
  <c r="B19" i="62"/>
  <c r="B18" i="62"/>
  <c r="B17" i="62"/>
  <c r="B16" i="62"/>
  <c r="B15" i="62"/>
  <c r="B14" i="62"/>
  <c r="B13" i="62"/>
  <c r="B12" i="62"/>
  <c r="B11" i="62"/>
  <c r="B10" i="62"/>
  <c r="B9" i="62"/>
  <c r="B8" i="62"/>
  <c r="C40" i="40"/>
  <c r="F39" i="40"/>
  <c r="C39" i="40"/>
  <c r="F38" i="40"/>
  <c r="C38" i="40"/>
  <c r="F37" i="40"/>
  <c r="C37" i="40"/>
  <c r="I36" i="40"/>
  <c r="H36" i="40"/>
  <c r="G36" i="40"/>
  <c r="F36" i="40"/>
  <c r="C36" i="40"/>
  <c r="C35" i="40"/>
  <c r="K15" i="40"/>
  <c r="K12" i="40"/>
  <c r="K11" i="40"/>
  <c r="D8" i="40"/>
  <c r="E8" i="40" s="1"/>
  <c r="F8" i="40" s="1"/>
  <c r="G8" i="40" s="1"/>
  <c r="H8" i="40" s="1"/>
  <c r="I8" i="40" s="1"/>
  <c r="H6" i="62" s="1"/>
  <c r="D32" i="17"/>
  <c r="E31" i="17" s="1"/>
  <c r="E16" i="17" l="1"/>
  <c r="E12" i="17"/>
  <c r="F17" i="40"/>
  <c r="G19" i="65"/>
  <c r="E11" i="62" s="1"/>
  <c r="G23" i="65"/>
  <c r="E15" i="62" s="1"/>
  <c r="G27" i="65"/>
  <c r="E19" i="62" s="1"/>
  <c r="G31" i="65"/>
  <c r="E23" i="62" s="1"/>
  <c r="D36" i="65"/>
  <c r="G17" i="65"/>
  <c r="E9" i="62" s="1"/>
  <c r="G21" i="65"/>
  <c r="E13" i="62" s="1"/>
  <c r="G25" i="65"/>
  <c r="E17" i="62" s="1"/>
  <c r="G29" i="65"/>
  <c r="E21" i="62" s="1"/>
  <c r="G33" i="65"/>
  <c r="E25" i="62" s="1"/>
  <c r="D12" i="65"/>
  <c r="G13" i="40" s="1"/>
  <c r="D42" i="63"/>
  <c r="F31" i="63"/>
  <c r="F34" i="63" s="1"/>
  <c r="G12" i="65"/>
  <c r="G24" i="58"/>
  <c r="C16" i="62" s="1"/>
  <c r="G28" i="58"/>
  <c r="C20" i="62" s="1"/>
  <c r="C38" i="63"/>
  <c r="G22" i="58"/>
  <c r="C14" i="62" s="1"/>
  <c r="G17" i="58"/>
  <c r="C9" i="62" s="1"/>
  <c r="G27" i="58"/>
  <c r="C19" i="62" s="1"/>
  <c r="G18" i="65"/>
  <c r="E10" i="62" s="1"/>
  <c r="G22" i="65"/>
  <c r="E14" i="62" s="1"/>
  <c r="G26" i="65"/>
  <c r="E18" i="62" s="1"/>
  <c r="G30" i="65"/>
  <c r="E22" i="62" s="1"/>
  <c r="G34" i="65"/>
  <c r="E26" i="62" s="1"/>
  <c r="F22" i="55"/>
  <c r="F21" i="55"/>
  <c r="F24" i="55" s="1"/>
  <c r="F35" i="55" s="1"/>
  <c r="K9" i="40"/>
  <c r="E17" i="17"/>
  <c r="E29" i="17"/>
  <c r="D38" i="63"/>
  <c r="E20" i="17"/>
  <c r="E24" i="17"/>
  <c r="E28" i="17"/>
  <c r="C42" i="63"/>
  <c r="E13" i="17"/>
  <c r="E21" i="17"/>
  <c r="E25" i="17"/>
  <c r="E14" i="17"/>
  <c r="E18" i="17"/>
  <c r="E22" i="17"/>
  <c r="E26" i="17"/>
  <c r="E30" i="17"/>
  <c r="D5" i="65"/>
  <c r="E5" i="65" s="1"/>
  <c r="E15" i="17"/>
  <c r="E19" i="17"/>
  <c r="E23" i="17"/>
  <c r="E27" i="17"/>
  <c r="D5" i="58"/>
  <c r="E5" i="58" s="1"/>
  <c r="Q9" i="55"/>
  <c r="K20" i="47"/>
  <c r="K43" i="47" s="1"/>
  <c r="K49" i="47"/>
  <c r="K59" i="47" s="1"/>
  <c r="G49" i="47"/>
  <c r="G59" i="47" s="1"/>
  <c r="M49" i="47"/>
  <c r="M59" i="47" s="1"/>
  <c r="I49" i="47"/>
  <c r="I59" i="47" s="1"/>
  <c r="L49" i="47"/>
  <c r="L59" i="47" s="1"/>
  <c r="N49" i="47"/>
  <c r="N59" i="47" s="1"/>
  <c r="J49" i="47"/>
  <c r="J59" i="47" s="1"/>
  <c r="F49" i="47"/>
  <c r="F59" i="47" s="1"/>
  <c r="E49" i="47"/>
  <c r="E59" i="47" s="1"/>
  <c r="H49" i="47"/>
  <c r="H59" i="47" s="1"/>
  <c r="D42" i="47"/>
  <c r="E20" i="47"/>
  <c r="I20" i="47"/>
  <c r="M20" i="47"/>
  <c r="F20" i="47"/>
  <c r="J20" i="47"/>
  <c r="J43" i="47" s="1"/>
  <c r="N20" i="47"/>
  <c r="H20" i="47"/>
  <c r="L20" i="47"/>
  <c r="L43" i="47" s="1"/>
  <c r="G20" i="47"/>
  <c r="E94" i="44"/>
  <c r="F94" i="44" s="1"/>
  <c r="G94" i="44" s="1"/>
  <c r="H94" i="44" s="1"/>
  <c r="O8" i="44"/>
  <c r="G37" i="40"/>
  <c r="G38" i="40"/>
  <c r="G39" i="40"/>
  <c r="G47" i="44"/>
  <c r="H47" i="44" s="1"/>
  <c r="H46" i="44" s="1"/>
  <c r="I30" i="40" s="1"/>
  <c r="F23" i="40"/>
  <c r="H20" i="44"/>
  <c r="I26" i="40" s="1"/>
  <c r="H56" i="44"/>
  <c r="I38" i="40" s="1"/>
  <c r="H38" i="40"/>
  <c r="F20" i="44"/>
  <c r="G26" i="40" s="1"/>
  <c r="F26" i="44"/>
  <c r="G27" i="40" s="1"/>
  <c r="D6" i="63"/>
  <c r="K10" i="40"/>
  <c r="H26" i="44"/>
  <c r="I27" i="40" s="1"/>
  <c r="H40" i="44"/>
  <c r="I29" i="40" s="1"/>
  <c r="G40" i="44"/>
  <c r="H29" i="40" s="1"/>
  <c r="H15" i="44"/>
  <c r="H14" i="44" s="1"/>
  <c r="I25" i="40" s="1"/>
  <c r="G14" i="44"/>
  <c r="H25" i="40" s="1"/>
  <c r="H57" i="44"/>
  <c r="I39" i="40" s="1"/>
  <c r="H39" i="40"/>
  <c r="H37" i="40"/>
  <c r="H55" i="44"/>
  <c r="I37" i="40" s="1"/>
  <c r="E63" i="44"/>
  <c r="F63" i="44" s="1"/>
  <c r="G63" i="44" s="1"/>
  <c r="H63" i="44" s="1"/>
  <c r="E52" i="44"/>
  <c r="G26" i="44"/>
  <c r="H27" i="40" s="1"/>
  <c r="F6" i="44"/>
  <c r="F14" i="44"/>
  <c r="G25" i="40" s="1"/>
  <c r="E71" i="44"/>
  <c r="G20" i="44"/>
  <c r="H26" i="40" s="1"/>
  <c r="F40" i="44"/>
  <c r="G29" i="40" s="1"/>
  <c r="F68" i="44"/>
  <c r="H27" i="62"/>
  <c r="G59" i="66"/>
  <c r="F10" i="62" s="1"/>
  <c r="G63" i="66"/>
  <c r="F14" i="62" s="1"/>
  <c r="D77" i="66"/>
  <c r="G14" i="40" s="1"/>
  <c r="G60" i="66"/>
  <c r="F11" i="62" s="1"/>
  <c r="G64" i="66"/>
  <c r="F15" i="62" s="1"/>
  <c r="G68" i="66"/>
  <c r="F19" i="62" s="1"/>
  <c r="G72" i="66"/>
  <c r="F23" i="62" s="1"/>
  <c r="G67" i="66"/>
  <c r="F18" i="62" s="1"/>
  <c r="G71" i="66"/>
  <c r="F22" i="62" s="1"/>
  <c r="G75" i="66"/>
  <c r="F26" i="62" s="1"/>
  <c r="G57" i="66"/>
  <c r="F8" i="62" s="1"/>
  <c r="G61" i="66"/>
  <c r="F12" i="62" s="1"/>
  <c r="G65" i="66"/>
  <c r="F16" i="62" s="1"/>
  <c r="G69" i="66"/>
  <c r="F20" i="62" s="1"/>
  <c r="G73" i="66"/>
  <c r="F24" i="62" s="1"/>
  <c r="E77" i="66"/>
  <c r="H14" i="40" s="1"/>
  <c r="H17" i="40" s="1"/>
  <c r="G58" i="66"/>
  <c r="F9" i="62" s="1"/>
  <c r="G62" i="66"/>
  <c r="F13" i="62" s="1"/>
  <c r="G66" i="66"/>
  <c r="F17" i="62" s="1"/>
  <c r="G70" i="66"/>
  <c r="F21" i="62" s="1"/>
  <c r="G74" i="66"/>
  <c r="F25" i="62" s="1"/>
  <c r="E28" i="62" l="1"/>
  <c r="G17" i="40"/>
  <c r="K13" i="40"/>
  <c r="F42" i="63"/>
  <c r="D12" i="62" s="1"/>
  <c r="H12" i="62" s="1"/>
  <c r="C28" i="62"/>
  <c r="G36" i="58"/>
  <c r="F38" i="63"/>
  <c r="D8" i="62" s="1"/>
  <c r="H8" i="62" s="1"/>
  <c r="G36" i="65"/>
  <c r="F71" i="44"/>
  <c r="G71" i="44" s="1"/>
  <c r="H71" i="44" s="1"/>
  <c r="C32" i="62"/>
  <c r="D32" i="62" s="1"/>
  <c r="E34" i="62" s="1"/>
  <c r="F34" i="62" s="1"/>
  <c r="G34" i="62" s="1"/>
  <c r="H34" i="62" s="1"/>
  <c r="E63" i="55"/>
  <c r="M43" i="47"/>
  <c r="G43" i="47"/>
  <c r="F43" i="47"/>
  <c r="H43" i="47"/>
  <c r="N43" i="47"/>
  <c r="I43" i="47"/>
  <c r="C39" i="63"/>
  <c r="D39" i="63"/>
  <c r="D45" i="63"/>
  <c r="C45" i="63"/>
  <c r="D52" i="63"/>
  <c r="C52" i="63"/>
  <c r="E32" i="17"/>
  <c r="D49" i="63"/>
  <c r="C49" i="63"/>
  <c r="D56" i="63"/>
  <c r="C56" i="63"/>
  <c r="C46" i="63"/>
  <c r="D46" i="63"/>
  <c r="D41" i="63"/>
  <c r="C41" i="63"/>
  <c r="D48" i="63"/>
  <c r="C48" i="63"/>
  <c r="C51" i="63"/>
  <c r="D51" i="63"/>
  <c r="C54" i="63"/>
  <c r="D54" i="63"/>
  <c r="C55" i="63"/>
  <c r="D55" i="63"/>
  <c r="D40" i="63"/>
  <c r="C40" i="63"/>
  <c r="D53" i="63"/>
  <c r="C53" i="63"/>
  <c r="D44" i="63"/>
  <c r="C44" i="63"/>
  <c r="C47" i="63"/>
  <c r="D47" i="63"/>
  <c r="C50" i="63"/>
  <c r="D50" i="63"/>
  <c r="C43" i="63"/>
  <c r="D43" i="63"/>
  <c r="P8" i="44"/>
  <c r="Q8" i="44" s="1"/>
  <c r="R8" i="44" s="1"/>
  <c r="O17" i="44"/>
  <c r="P17" i="44" s="1"/>
  <c r="Q17" i="44" s="1"/>
  <c r="R17" i="44" s="1"/>
  <c r="E43" i="47"/>
  <c r="O53" i="47"/>
  <c r="O56" i="47"/>
  <c r="O54" i="47"/>
  <c r="O52" i="47"/>
  <c r="O55" i="47"/>
  <c r="O51" i="47"/>
  <c r="O23" i="47"/>
  <c r="O32" i="47"/>
  <c r="O29" i="47"/>
  <c r="O31" i="47"/>
  <c r="O22" i="47"/>
  <c r="O40" i="47"/>
  <c r="O24" i="47"/>
  <c r="O25" i="47"/>
  <c r="O35" i="47"/>
  <c r="O34" i="47"/>
  <c r="O33" i="47"/>
  <c r="O38" i="47"/>
  <c r="O30" i="47"/>
  <c r="O27" i="47"/>
  <c r="O39" i="47"/>
  <c r="O36" i="47"/>
  <c r="O28" i="47"/>
  <c r="O37" i="47"/>
  <c r="O26" i="47"/>
  <c r="G46" i="44"/>
  <c r="H30" i="40" s="1"/>
  <c r="G23" i="40"/>
  <c r="G6" i="44"/>
  <c r="F52" i="44"/>
  <c r="F34" i="40"/>
  <c r="G68" i="44"/>
  <c r="K14" i="40"/>
  <c r="G77" i="66"/>
  <c r="F28" i="62"/>
  <c r="K17" i="40" l="1"/>
  <c r="F44" i="63"/>
  <c r="D14" i="62" s="1"/>
  <c r="H14" i="62" s="1"/>
  <c r="F54" i="63"/>
  <c r="D24" i="62" s="1"/>
  <c r="H24" i="62" s="1"/>
  <c r="F46" i="63"/>
  <c r="D16" i="62" s="1"/>
  <c r="H16" i="62" s="1"/>
  <c r="F52" i="63"/>
  <c r="D22" i="62" s="1"/>
  <c r="H22" i="62" s="1"/>
  <c r="F55" i="63"/>
  <c r="D25" i="62" s="1"/>
  <c r="H25" i="62" s="1"/>
  <c r="F51" i="63"/>
  <c r="D21" i="62" s="1"/>
  <c r="H21" i="62" s="1"/>
  <c r="F40" i="63"/>
  <c r="D10" i="62" s="1"/>
  <c r="H10" i="62" s="1"/>
  <c r="F53" i="63"/>
  <c r="D23" i="62" s="1"/>
  <c r="H23" i="62" s="1"/>
  <c r="F45" i="63"/>
  <c r="D15" i="62" s="1"/>
  <c r="H15" i="62" s="1"/>
  <c r="F43" i="63"/>
  <c r="D13" i="62" s="1"/>
  <c r="H13" i="62" s="1"/>
  <c r="F47" i="63"/>
  <c r="D17" i="62" s="1"/>
  <c r="H17" i="62" s="1"/>
  <c r="F48" i="63"/>
  <c r="D18" i="62" s="1"/>
  <c r="H18" i="62" s="1"/>
  <c r="F49" i="63"/>
  <c r="D19" i="62" s="1"/>
  <c r="H19" i="62" s="1"/>
  <c r="D58" i="63"/>
  <c r="F50" i="63"/>
  <c r="D20" i="62" s="1"/>
  <c r="H20" i="62" s="1"/>
  <c r="F41" i="63"/>
  <c r="D11" i="62" s="1"/>
  <c r="H11" i="62" s="1"/>
  <c r="F56" i="63"/>
  <c r="D26" i="62" s="1"/>
  <c r="H26" i="62" s="1"/>
  <c r="F39" i="63"/>
  <c r="C58" i="63"/>
  <c r="O59" i="47"/>
  <c r="E9" i="44" s="1"/>
  <c r="E10" i="44" s="1"/>
  <c r="O43" i="47"/>
  <c r="G52" i="44"/>
  <c r="G34" i="40"/>
  <c r="H6" i="44"/>
  <c r="I23" i="40" s="1"/>
  <c r="H23" i="40"/>
  <c r="H68" i="44"/>
  <c r="E34" i="44" l="1"/>
  <c r="F10" i="44"/>
  <c r="F9" i="44"/>
  <c r="G9" i="44" s="1"/>
  <c r="H9" i="44" s="1"/>
  <c r="D9" i="62"/>
  <c r="F58" i="63"/>
  <c r="H52" i="44"/>
  <c r="I34" i="40" s="1"/>
  <c r="H34" i="40"/>
  <c r="F34" i="44" l="1"/>
  <c r="E7" i="44"/>
  <c r="F24" i="40" s="1"/>
  <c r="F7" i="44"/>
  <c r="G24" i="40" s="1"/>
  <c r="G10" i="44"/>
  <c r="H9" i="62"/>
  <c r="H28" i="62" s="1"/>
  <c r="D28" i="62"/>
  <c r="G34" i="44" l="1"/>
  <c r="G7" i="44"/>
  <c r="H24" i="40" s="1"/>
  <c r="H10" i="44"/>
  <c r="H7" i="44" s="1"/>
  <c r="I24" i="40" s="1"/>
  <c r="F65" i="44"/>
  <c r="E65" i="44"/>
  <c r="H34" i="44" l="1"/>
  <c r="H65" i="44"/>
  <c r="G65" i="44"/>
  <c r="F36" i="55" l="1"/>
  <c r="F37" i="55" l="1"/>
  <c r="E35" i="44"/>
  <c r="F35" i="44" l="1"/>
  <c r="E33" i="44"/>
  <c r="F28" i="40" s="1"/>
  <c r="F31" i="40" s="1"/>
  <c r="E48" i="44" l="1"/>
  <c r="E53" i="44" s="1"/>
  <c r="E59" i="44" s="1"/>
  <c r="G35" i="44"/>
  <c r="F33" i="44"/>
  <c r="G28" i="40" s="1"/>
  <c r="G31" i="40" s="1"/>
  <c r="E97" i="44" l="1"/>
  <c r="F97" i="44" s="1"/>
  <c r="E105" i="44"/>
  <c r="F105" i="44" s="1"/>
  <c r="G105" i="44" s="1"/>
  <c r="E113" i="44"/>
  <c r="F113" i="44" s="1"/>
  <c r="G113" i="44" s="1"/>
  <c r="E108" i="44"/>
  <c r="F108" i="44" s="1"/>
  <c r="G108" i="44" s="1"/>
  <c r="E109" i="44"/>
  <c r="F109" i="44" s="1"/>
  <c r="G109" i="44" s="1"/>
  <c r="E110" i="44"/>
  <c r="F110" i="44" s="1"/>
  <c r="G110" i="44" s="1"/>
  <c r="E98" i="44"/>
  <c r="F98" i="44" s="1"/>
  <c r="E106" i="44"/>
  <c r="D46" i="62" s="1"/>
  <c r="E114" i="44"/>
  <c r="F114" i="44" s="1"/>
  <c r="G114" i="44" s="1"/>
  <c r="E95" i="44"/>
  <c r="E101" i="44"/>
  <c r="E99" i="44"/>
  <c r="F99" i="44" s="1"/>
  <c r="E107" i="44"/>
  <c r="F107" i="44" s="1"/>
  <c r="G107" i="44" s="1"/>
  <c r="E100" i="44"/>
  <c r="F100" i="44" s="1"/>
  <c r="E102" i="44"/>
  <c r="F102" i="44" s="1"/>
  <c r="G102" i="44" s="1"/>
  <c r="E103" i="44"/>
  <c r="F103" i="44" s="1"/>
  <c r="G103" i="44" s="1"/>
  <c r="E111" i="44"/>
  <c r="E96" i="44"/>
  <c r="D36" i="62" s="1"/>
  <c r="E104" i="44"/>
  <c r="F104" i="44" s="1"/>
  <c r="G104" i="44" s="1"/>
  <c r="H104" i="44" s="1"/>
  <c r="E112" i="44"/>
  <c r="F112" i="44" s="1"/>
  <c r="G112" i="44" s="1"/>
  <c r="E89" i="44"/>
  <c r="C52" i="62" s="1"/>
  <c r="E81" i="44"/>
  <c r="C44" i="62" s="1"/>
  <c r="E73" i="44"/>
  <c r="C36" i="62" s="1"/>
  <c r="E88" i="44"/>
  <c r="C51" i="62" s="1"/>
  <c r="E80" i="44"/>
  <c r="C43" i="62" s="1"/>
  <c r="E74" i="44"/>
  <c r="C37" i="62" s="1"/>
  <c r="E87" i="44"/>
  <c r="C50" i="62" s="1"/>
  <c r="E79" i="44"/>
  <c r="C42" i="62" s="1"/>
  <c r="E72" i="44"/>
  <c r="E86" i="44"/>
  <c r="C49" i="62" s="1"/>
  <c r="E78" i="44"/>
  <c r="C41" i="62" s="1"/>
  <c r="E85" i="44"/>
  <c r="C48" i="62" s="1"/>
  <c r="E77" i="44"/>
  <c r="C40" i="62" s="1"/>
  <c r="E61" i="44"/>
  <c r="E84" i="44"/>
  <c r="C47" i="62" s="1"/>
  <c r="E76" i="44"/>
  <c r="C39" i="62" s="1"/>
  <c r="F35" i="40"/>
  <c r="F41" i="40" s="1"/>
  <c r="F43" i="40" s="1"/>
  <c r="E82" i="44"/>
  <c r="C45" i="62" s="1"/>
  <c r="E91" i="44"/>
  <c r="C54" i="62" s="1"/>
  <c r="E83" i="44"/>
  <c r="C46" i="62" s="1"/>
  <c r="E75" i="44"/>
  <c r="C38" i="62" s="1"/>
  <c r="E90" i="44"/>
  <c r="C53" i="62" s="1"/>
  <c r="H35" i="44"/>
  <c r="H33" i="44" s="1"/>
  <c r="I28" i="40" s="1"/>
  <c r="I31" i="40" s="1"/>
  <c r="G33" i="44"/>
  <c r="H28" i="40" s="1"/>
  <c r="H31" i="40" s="1"/>
  <c r="F48" i="44"/>
  <c r="F53" i="44" s="1"/>
  <c r="Q11" i="44"/>
  <c r="Q20" i="44" s="1"/>
  <c r="P11" i="44"/>
  <c r="P20" i="44" s="1"/>
  <c r="Q10" i="44"/>
  <c r="Q19" i="44" s="1"/>
  <c r="P12" i="44"/>
  <c r="P21" i="44" s="1"/>
  <c r="R12" i="44"/>
  <c r="R21" i="44" s="1"/>
  <c r="O12" i="44"/>
  <c r="O21" i="44" s="1"/>
  <c r="R14" i="44"/>
  <c r="R23" i="44" s="1"/>
  <c r="Q13" i="44"/>
  <c r="Q22" i="44" s="1"/>
  <c r="E64" i="44"/>
  <c r="O9" i="44"/>
  <c r="O14" i="44"/>
  <c r="O23" i="44" s="1"/>
  <c r="Q9" i="44"/>
  <c r="R9" i="44"/>
  <c r="P9" i="44"/>
  <c r="P10" i="44"/>
  <c r="P19" i="44" s="1"/>
  <c r="R10" i="44"/>
  <c r="R19" i="44" s="1"/>
  <c r="O11" i="44"/>
  <c r="O20" i="44" s="1"/>
  <c r="Q12" i="44"/>
  <c r="Q21" i="44" s="1"/>
  <c r="R13" i="44"/>
  <c r="R22" i="44" s="1"/>
  <c r="P13" i="44"/>
  <c r="P22" i="44" s="1"/>
  <c r="O13" i="44"/>
  <c r="O22" i="44" s="1"/>
  <c r="O10" i="44"/>
  <c r="O19" i="44" s="1"/>
  <c r="Q14" i="44"/>
  <c r="Q23" i="44" s="1"/>
  <c r="R11" i="44"/>
  <c r="R20" i="44" s="1"/>
  <c r="P14" i="44"/>
  <c r="P23" i="44" s="1"/>
  <c r="E66" i="44"/>
  <c r="E67" i="44" s="1"/>
  <c r="D48" i="62" l="1"/>
  <c r="E48" i="62" s="1"/>
  <c r="D54" i="62"/>
  <c r="E54" i="62" s="1"/>
  <c r="E46" i="62"/>
  <c r="D52" i="62"/>
  <c r="E52" i="62" s="1"/>
  <c r="D44" i="62"/>
  <c r="E44" i="62" s="1"/>
  <c r="F106" i="44"/>
  <c r="G106" i="44" s="1"/>
  <c r="H106" i="44" s="1"/>
  <c r="E36" i="62"/>
  <c r="F101" i="44"/>
  <c r="G101" i="44" s="1"/>
  <c r="H101" i="44" s="1"/>
  <c r="D41" i="62"/>
  <c r="E41" i="62" s="1"/>
  <c r="D40" i="62"/>
  <c r="E40" i="62" s="1"/>
  <c r="D38" i="62"/>
  <c r="E38" i="62" s="1"/>
  <c r="F95" i="44"/>
  <c r="G95" i="44" s="1"/>
  <c r="H95" i="44" s="1"/>
  <c r="D35" i="62"/>
  <c r="F96" i="44"/>
  <c r="G96" i="44" s="1"/>
  <c r="H96" i="44" s="1"/>
  <c r="D42" i="62"/>
  <c r="E42" i="62" s="1"/>
  <c r="F111" i="44"/>
  <c r="G111" i="44" s="1"/>
  <c r="H111" i="44" s="1"/>
  <c r="D51" i="62"/>
  <c r="E51" i="62" s="1"/>
  <c r="D50" i="62"/>
  <c r="E50" i="62" s="1"/>
  <c r="H108" i="44"/>
  <c r="G98" i="44"/>
  <c r="H98" i="44" s="1"/>
  <c r="H112" i="44"/>
  <c r="H102" i="44"/>
  <c r="H114" i="44"/>
  <c r="G97" i="44"/>
  <c r="H103" i="44"/>
  <c r="D43" i="62"/>
  <c r="E43" i="62" s="1"/>
  <c r="G100" i="44"/>
  <c r="H100" i="44" s="1"/>
  <c r="C35" i="62"/>
  <c r="E92" i="44"/>
  <c r="F87" i="44"/>
  <c r="G35" i="40"/>
  <c r="G41" i="40" s="1"/>
  <c r="G43" i="40" s="1"/>
  <c r="F76" i="44"/>
  <c r="F90" i="44"/>
  <c r="F85" i="44"/>
  <c r="F48" i="62" s="1"/>
  <c r="F74" i="44"/>
  <c r="F37" i="62" s="1"/>
  <c r="F83" i="44"/>
  <c r="F88" i="44"/>
  <c r="F72" i="44"/>
  <c r="F75" i="44"/>
  <c r="F81" i="44"/>
  <c r="F44" i="62" s="1"/>
  <c r="F86" i="44"/>
  <c r="F59" i="44"/>
  <c r="F61" i="44" s="1"/>
  <c r="F84" i="44"/>
  <c r="F80" i="44"/>
  <c r="F79" i="44"/>
  <c r="F42" i="62" s="1"/>
  <c r="F77" i="44"/>
  <c r="F82" i="44"/>
  <c r="F91" i="44"/>
  <c r="F89" i="44"/>
  <c r="F73" i="44"/>
  <c r="F78" i="44"/>
  <c r="H107" i="44"/>
  <c r="D47" i="62"/>
  <c r="E47" i="62" s="1"/>
  <c r="H105" i="44"/>
  <c r="D45" i="62"/>
  <c r="E45" i="62" s="1"/>
  <c r="G99" i="44"/>
  <c r="H99" i="44" s="1"/>
  <c r="D39" i="62"/>
  <c r="E39" i="62" s="1"/>
  <c r="H109" i="44"/>
  <c r="D49" i="62"/>
  <c r="E49" i="62" s="1"/>
  <c r="H110" i="44"/>
  <c r="H113" i="44"/>
  <c r="D53" i="62"/>
  <c r="E53" i="62" s="1"/>
  <c r="D37" i="62"/>
  <c r="E115" i="44"/>
  <c r="Q18" i="44"/>
  <c r="Q15" i="44"/>
  <c r="F64" i="44"/>
  <c r="F66" i="44"/>
  <c r="F67" i="44" s="1"/>
  <c r="R15" i="44"/>
  <c r="R18" i="44"/>
  <c r="H48" i="44"/>
  <c r="H53" i="44" s="1"/>
  <c r="P18" i="44"/>
  <c r="P15" i="44"/>
  <c r="O18" i="44"/>
  <c r="O15" i="44"/>
  <c r="G48" i="44"/>
  <c r="G53" i="44" s="1"/>
  <c r="F51" i="62" l="1"/>
  <c r="F46" i="62"/>
  <c r="F41" i="62"/>
  <c r="F36" i="62"/>
  <c r="F38" i="62"/>
  <c r="F54" i="62"/>
  <c r="F52" i="62"/>
  <c r="F45" i="62"/>
  <c r="F43" i="62"/>
  <c r="F40" i="62"/>
  <c r="D55" i="62"/>
  <c r="F49" i="62"/>
  <c r="F53" i="62"/>
  <c r="E37" i="62"/>
  <c r="F39" i="62"/>
  <c r="H76" i="44"/>
  <c r="H39" i="62" s="1"/>
  <c r="H83" i="44"/>
  <c r="H46" i="62" s="1"/>
  <c r="H88" i="44"/>
  <c r="H51" i="62" s="1"/>
  <c r="H72" i="44"/>
  <c r="H79" i="44"/>
  <c r="H42" i="62" s="1"/>
  <c r="H87" i="44"/>
  <c r="H50" i="62" s="1"/>
  <c r="I35" i="40"/>
  <c r="I41" i="40" s="1"/>
  <c r="I43" i="40" s="1"/>
  <c r="H86" i="44"/>
  <c r="H49" i="62" s="1"/>
  <c r="H59" i="44"/>
  <c r="H61" i="44" s="1"/>
  <c r="H77" i="44"/>
  <c r="H40" i="62" s="1"/>
  <c r="H84" i="44"/>
  <c r="H47" i="62" s="1"/>
  <c r="H75" i="44"/>
  <c r="H38" i="62" s="1"/>
  <c r="H91" i="44"/>
  <c r="H54" i="62" s="1"/>
  <c r="H80" i="44"/>
  <c r="H43" i="62" s="1"/>
  <c r="H82" i="44"/>
  <c r="H45" i="62" s="1"/>
  <c r="H89" i="44"/>
  <c r="H52" i="62" s="1"/>
  <c r="H73" i="44"/>
  <c r="H36" i="62" s="1"/>
  <c r="H78" i="44"/>
  <c r="H41" i="62" s="1"/>
  <c r="H85" i="44"/>
  <c r="H48" i="62" s="1"/>
  <c r="H90" i="44"/>
  <c r="H53" i="62" s="1"/>
  <c r="H74" i="44"/>
  <c r="H81" i="44"/>
  <c r="H44" i="62" s="1"/>
  <c r="F35" i="62"/>
  <c r="F92" i="44"/>
  <c r="F50" i="62"/>
  <c r="F115" i="44"/>
  <c r="G115" i="44"/>
  <c r="H97" i="44"/>
  <c r="H115" i="44" s="1"/>
  <c r="E35" i="62"/>
  <c r="C55" i="62"/>
  <c r="G90" i="44"/>
  <c r="G53" i="62" s="1"/>
  <c r="G74" i="44"/>
  <c r="G37" i="62" s="1"/>
  <c r="H35" i="40"/>
  <c r="H41" i="40" s="1"/>
  <c r="H43" i="40" s="1"/>
  <c r="G88" i="44"/>
  <c r="G51" i="62" s="1"/>
  <c r="G91" i="44"/>
  <c r="G54" i="62" s="1"/>
  <c r="G86" i="44"/>
  <c r="G49" i="62" s="1"/>
  <c r="G59" i="44"/>
  <c r="G61" i="44" s="1"/>
  <c r="G84" i="44"/>
  <c r="G47" i="62" s="1"/>
  <c r="G89" i="44"/>
  <c r="G52" i="62" s="1"/>
  <c r="G83" i="44"/>
  <c r="G46" i="62" s="1"/>
  <c r="G79" i="44"/>
  <c r="G42" i="62" s="1"/>
  <c r="G82" i="44"/>
  <c r="G45" i="62" s="1"/>
  <c r="G85" i="44"/>
  <c r="G48" i="62" s="1"/>
  <c r="G80" i="44"/>
  <c r="G43" i="62" s="1"/>
  <c r="G81" i="44"/>
  <c r="G44" i="62" s="1"/>
  <c r="G75" i="44"/>
  <c r="G38" i="62" s="1"/>
  <c r="G76" i="44"/>
  <c r="G39" i="62" s="1"/>
  <c r="G73" i="44"/>
  <c r="G36" i="62" s="1"/>
  <c r="G72" i="44"/>
  <c r="G87" i="44"/>
  <c r="G50" i="62" s="1"/>
  <c r="G78" i="44"/>
  <c r="G41" i="62" s="1"/>
  <c r="G77" i="44"/>
  <c r="G40" i="62" s="1"/>
  <c r="F47" i="62"/>
  <c r="H64" i="44"/>
  <c r="H66" i="44"/>
  <c r="H67" i="44" s="1"/>
  <c r="G64" i="44"/>
  <c r="G66" i="44"/>
  <c r="G67" i="44" s="1"/>
  <c r="E55" i="62" l="1"/>
  <c r="H37" i="62"/>
  <c r="H35" i="62"/>
  <c r="H92" i="44"/>
  <c r="G35" i="62"/>
  <c r="G55" i="62" s="1"/>
  <c r="G92" i="44"/>
  <c r="F55" i="62"/>
  <c r="H55" i="62" l="1"/>
</calcChain>
</file>

<file path=xl/comments1.xml><?xml version="1.0" encoding="utf-8"?>
<comments xmlns="http://schemas.openxmlformats.org/spreadsheetml/2006/main">
  <authors>
    <author>Sunder, Guus</author>
  </authors>
  <commentList>
    <comment ref="E40" authorId="0" shapeId="0">
      <text>
        <r>
          <rPr>
            <sz val="9"/>
            <color indexed="81"/>
            <rFont val="Tahoma"/>
            <family val="2"/>
          </rPr>
          <t>Vul de kosten in voor personeel dat boventallig is (werk gaat over, medewerker niet)</t>
        </r>
      </text>
    </comment>
  </commentList>
</comments>
</file>

<file path=xl/comments2.xml><?xml version="1.0" encoding="utf-8"?>
<comments xmlns="http://schemas.openxmlformats.org/spreadsheetml/2006/main">
  <authors>
    <author>Sunder, Guus</author>
  </authors>
  <commentList>
    <comment ref="B21" authorId="0" shapeId="0">
      <text>
        <r>
          <rPr>
            <sz val="9"/>
            <color indexed="81"/>
            <rFont val="Tahoma"/>
            <family val="2"/>
          </rPr>
          <t>Bedrag dat niet is afgebouwd op startdatum samenwerking</t>
        </r>
      </text>
    </comment>
  </commentList>
</comments>
</file>

<file path=xl/comments3.xml><?xml version="1.0" encoding="utf-8"?>
<comments xmlns="http://schemas.openxmlformats.org/spreadsheetml/2006/main">
  <authors>
    <author>Sunder, Guus</author>
    <author>Marc van den Heuvel, Arena Consulting</author>
  </authors>
  <commentList>
    <comment ref="M8" authorId="0" shapeId="0">
      <text>
        <r>
          <rPr>
            <b/>
            <sz val="9"/>
            <color indexed="81"/>
            <rFont val="Tahoma"/>
            <family val="2"/>
          </rPr>
          <t>Opmerking:</t>
        </r>
        <r>
          <rPr>
            <sz val="9"/>
            <color indexed="81"/>
            <rFont val="Tahoma"/>
            <family val="2"/>
          </rPr>
          <t xml:space="preserve">
Is afhankelijk van keuze en opbouw van tarievenstructuur. 
andere verdeling - obv aantallen/afname of combinatie uren/aantallen - per situatie te bepalen</t>
        </r>
      </text>
    </comment>
    <comment ref="C23" authorId="1" shapeId="0">
      <text>
        <r>
          <rPr>
            <b/>
            <sz val="8"/>
            <color indexed="81"/>
            <rFont val="Tahoma"/>
            <family val="2"/>
          </rPr>
          <t>Marc van den Heuvel, Arena Consulting:</t>
        </r>
        <r>
          <rPr>
            <sz val="8"/>
            <color indexed="81"/>
            <rFont val="Tahoma"/>
            <family val="2"/>
          </rPr>
          <t xml:space="preserve">
Kantoorbenodigdhen, abonnementen, etc</t>
        </r>
      </text>
    </comment>
    <comment ref="C53" authorId="0" shapeId="0">
      <text>
        <r>
          <rPr>
            <sz val="9"/>
            <color indexed="81"/>
            <rFont val="Tahoma"/>
            <family val="2"/>
          </rPr>
          <t>Dit is de totale begrote bijdrage van de deelnemers/eigenaren aan de samenwerking</t>
        </r>
      </text>
    </comment>
    <comment ref="C54" authorId="0" shapeId="0">
      <text>
        <r>
          <rPr>
            <sz val="9"/>
            <color indexed="81"/>
            <rFont val="Tahoma"/>
            <family val="2"/>
          </rPr>
          <t>Dit is de totale begrote bijdrage uit opdrachten van individuele deelnemers op basis van te verwachten variabele afname of specifieke pluspakketten (maatwerk)</t>
        </r>
      </text>
    </comment>
    <comment ref="C55" authorId="0" shapeId="0">
      <text>
        <r>
          <rPr>
            <sz val="9"/>
            <color indexed="81"/>
            <rFont val="Tahoma"/>
            <family val="2"/>
          </rPr>
          <t>Dit is de totale begrote bijdrage uit opdrachten van overheidsorganisaties buiten de deelnemers</t>
        </r>
      </text>
    </comment>
    <comment ref="C56" authorId="0" shapeId="0">
      <text>
        <r>
          <rPr>
            <sz val="9"/>
            <color indexed="81"/>
            <rFont val="Tahoma"/>
            <family val="2"/>
          </rPr>
          <t>Dit is de totale begrote bijdrage uit commerciële acitviteiten, dat wil zeggen voor profit-organisaties</t>
        </r>
      </text>
    </comment>
    <comment ref="C57" authorId="0" shapeId="0">
      <text>
        <r>
          <rPr>
            <sz val="9"/>
            <color indexed="81"/>
            <rFont val="Tahoma"/>
            <family val="2"/>
          </rPr>
          <t>Dit is de totale begrote bijdrage van opdrachtgevers die hiervoor niet zijn genoemd. Bijvoorbeeld subsidies.</t>
        </r>
      </text>
    </comment>
  </commentList>
</comments>
</file>

<file path=xl/sharedStrings.xml><?xml version="1.0" encoding="utf-8"?>
<sst xmlns="http://schemas.openxmlformats.org/spreadsheetml/2006/main" count="1394" uniqueCount="585">
  <si>
    <t>Communicatie</t>
  </si>
  <si>
    <t>Parameters</t>
  </si>
  <si>
    <t>BTW-regime</t>
  </si>
  <si>
    <t>TOTAAL</t>
  </si>
  <si>
    <t>Productieve uren per fte</t>
  </si>
  <si>
    <t>BCF</t>
  </si>
  <si>
    <t>Genormeerd overheadpercentage</t>
  </si>
  <si>
    <t>Basisjaar begroting (t)</t>
  </si>
  <si>
    <t>Parameter</t>
  </si>
  <si>
    <t>Prijspeil begroting (t)</t>
  </si>
  <si>
    <t>Onvoorzien</t>
  </si>
  <si>
    <t>ICT</t>
  </si>
  <si>
    <t>Kantoorkosten</t>
  </si>
  <si>
    <t>Projectkosten</t>
  </si>
  <si>
    <t>Sociaal plankosten personeel</t>
  </si>
  <si>
    <t>INCIDENTEEL</t>
  </si>
  <si>
    <t>STRUCTUREEL</t>
  </si>
  <si>
    <t>Desintegratiekosten</t>
  </si>
  <si>
    <t>Personele frictiekosten</t>
  </si>
  <si>
    <t>LASTEN</t>
  </si>
  <si>
    <t>Nr</t>
  </si>
  <si>
    <t>Begrotingsposten</t>
  </si>
  <si>
    <t>Norm</t>
  </si>
  <si>
    <t>KOSTEN PERSONEEL PRIMAIR PROCES</t>
  </si>
  <si>
    <t>Omvang formatie (inclusief vacatures)</t>
  </si>
  <si>
    <t>1.1</t>
  </si>
  <si>
    <t>Salariskosten</t>
  </si>
  <si>
    <t>1.2</t>
  </si>
  <si>
    <t>Opleidingskosten</t>
  </si>
  <si>
    <t>1.5</t>
  </si>
  <si>
    <t>1.6</t>
  </si>
  <si>
    <t>Mobiliteit / loopbaanontwikkeling</t>
  </si>
  <si>
    <t>2.1</t>
  </si>
  <si>
    <t>2.2</t>
  </si>
  <si>
    <t>2.3</t>
  </si>
  <si>
    <t>UITBESTEDING en INHUUR</t>
  </si>
  <si>
    <t>3.1</t>
  </si>
  <si>
    <t>Inhuur personeel van derden</t>
  </si>
  <si>
    <t>3.2</t>
  </si>
  <si>
    <t>Onderzoek en advies</t>
  </si>
  <si>
    <t>3.3</t>
  </si>
  <si>
    <t>4.1</t>
  </si>
  <si>
    <t>Diverse materiele lasten</t>
  </si>
  <si>
    <t>5.1</t>
  </si>
  <si>
    <t>5.2</t>
  </si>
  <si>
    <t>5.3</t>
  </si>
  <si>
    <t>6.1</t>
  </si>
  <si>
    <t>6.2</t>
  </si>
  <si>
    <t>6.3</t>
  </si>
  <si>
    <t>Accountant, belasting, financieel advies</t>
  </si>
  <si>
    <t>Communicatie en bedrijfsvoering</t>
  </si>
  <si>
    <t>7.1</t>
  </si>
  <si>
    <t>Totaal</t>
  </si>
  <si>
    <t>BATEN</t>
  </si>
  <si>
    <t>Nummer</t>
  </si>
  <si>
    <t>Posten</t>
  </si>
  <si>
    <t>9.1</t>
  </si>
  <si>
    <t>9.3</t>
  </si>
  <si>
    <t>9.4</t>
  </si>
  <si>
    <t>9.5</t>
  </si>
  <si>
    <t>SALDO</t>
  </si>
  <si>
    <t>Totale kosten per primaire fte</t>
  </si>
  <si>
    <t>Productiviteit (factureerbare uren per fte primaire productie)</t>
  </si>
  <si>
    <t>Toelichting</t>
  </si>
  <si>
    <t>De totale loonsom voor een werkgever is het brutojaarsalaris van alle medewerkers plus alle werkgeverslasten. Dus inclusief alle toeslagen (zoals overwerk, bonussen, vakantiegeld), alle sociale lasten en pensioenpremies, de werkgeversdelen pensioenpremie, het werkgeversdeel ZVW en de werkgeversdelen sociale premies. </t>
  </si>
  <si>
    <t>Dit betreft Kwaliteit, Arbo en Milieu (KAM) coördinatoren.</t>
  </si>
  <si>
    <t>KOSTEN BEDRIJFSVOERING EN ONDERSTEUNENDE PROCESSEN</t>
  </si>
  <si>
    <t>Omvang formatie (exclusief uitbesteding)</t>
  </si>
  <si>
    <t>DIRECTE MATERIELE PRODUCTIEKOSTEN</t>
  </si>
  <si>
    <t>Taakgebonden lasten</t>
  </si>
  <si>
    <t>MATERIELE OVERHEAD / INDIRECTE KOSTEN</t>
  </si>
  <si>
    <t>KAPITAALLASTEN (ROERENDE EN ONROERENDE ZAKEN)</t>
  </si>
  <si>
    <t>4.1.1</t>
  </si>
  <si>
    <t>4.1.2</t>
  </si>
  <si>
    <t>4.1.3</t>
  </si>
  <si>
    <t>5.4</t>
  </si>
  <si>
    <t>Afschrijvingstermijnen</t>
  </si>
  <si>
    <t>jaar</t>
  </si>
  <si>
    <t>Integraal uurtarief (totale lasten/factureerbare uren per fte primaire productie)</t>
  </si>
  <si>
    <t>Kaal' uurtarief (totale lasten primaire proces/factureerbare uren per fte primaire productie)</t>
  </si>
  <si>
    <r>
      <t>o</t>
    </r>
    <r>
      <rPr>
        <sz val="7"/>
        <color theme="1"/>
        <rFont val="Times New Roman"/>
        <family val="1"/>
      </rPr>
      <t xml:space="preserve">    </t>
    </r>
    <r>
      <rPr>
        <sz val="10"/>
        <color theme="1"/>
        <rFont val="Arial"/>
        <family val="2"/>
      </rPr>
      <t>gebouwen:</t>
    </r>
  </si>
  <si>
    <r>
      <t>o</t>
    </r>
    <r>
      <rPr>
        <sz val="7"/>
        <color theme="1"/>
        <rFont val="Times New Roman"/>
        <family val="1"/>
      </rPr>
      <t xml:space="preserve">    </t>
    </r>
    <r>
      <rPr>
        <sz val="10"/>
        <color theme="1"/>
        <rFont val="Arial"/>
        <family val="2"/>
      </rPr>
      <t xml:space="preserve">technische installaties </t>
    </r>
  </si>
  <si>
    <r>
      <t>o</t>
    </r>
    <r>
      <rPr>
        <sz val="7"/>
        <color theme="1"/>
        <rFont val="Times New Roman"/>
        <family val="1"/>
      </rPr>
      <t xml:space="preserve">    </t>
    </r>
    <r>
      <rPr>
        <sz val="10"/>
        <color theme="1"/>
        <rFont val="Arial"/>
        <family val="2"/>
      </rPr>
      <t>Inrichting huisvesting:</t>
    </r>
  </si>
  <si>
    <r>
      <t>o</t>
    </r>
    <r>
      <rPr>
        <sz val="7"/>
        <color theme="1"/>
        <rFont val="Times New Roman"/>
        <family val="1"/>
      </rPr>
      <t xml:space="preserve">    </t>
    </r>
    <r>
      <rPr>
        <sz val="10"/>
        <color theme="1"/>
        <rFont val="Arial"/>
        <family val="2"/>
      </rPr>
      <t xml:space="preserve">Gronden en terreinen: </t>
    </r>
  </si>
  <si>
    <t>Methode</t>
  </si>
  <si>
    <t>Normen en kengetallen</t>
  </si>
  <si>
    <t>ONVOORZIEN</t>
  </si>
  <si>
    <t>Transitiekosten samenwerkingsverband</t>
  </si>
  <si>
    <t>A</t>
  </si>
  <si>
    <t>B</t>
  </si>
  <si>
    <t>C</t>
  </si>
  <si>
    <t>D</t>
  </si>
  <si>
    <t>Ontvlechtingskosten samenwerking</t>
  </si>
  <si>
    <t>TOELICHTING/OPMERKING</t>
  </si>
  <si>
    <t>Exploitatiebegroting samenwerkingsverband</t>
  </si>
  <si>
    <t>Totaal deelnemers / gemeenten</t>
  </si>
  <si>
    <t>Percentage gaat uit van langjarig gemiddelde voor het aantrekken van kapitaal.</t>
  </si>
  <si>
    <t xml:space="preserve">Uitgangspunt is de omvang conform het formatieplan, dus niet de werkelijke bezetting. Het gaat om formatieplaatsen ongeacht of die worden ingevuld door iemand met een vast contract, een tijdelijk contract of nog openstaan in de vorm van een vacature. Fte is het equivalent van een 36-urige werkweek. </t>
  </si>
  <si>
    <t>Hiërarchisch leidinggevenden voor de primaire formatie/productie en de bedrijfsvoering/overhead die functioneringsgesprekken voeren. Het is inclusief directeur/directie. Projectleiding valt er buiten. </t>
  </si>
  <si>
    <t>Secretariaat, office management en management assistenten</t>
  </si>
  <si>
    <t>Salarisadministratie, P&amp;O/HRM advies, organisatie- en formatieadvies.</t>
  </si>
  <si>
    <t>Facilitair</t>
  </si>
  <si>
    <t xml:space="preserve">Receptie, beveiliging en catering en gebouwenbeheerders, indien deze deel uitmaken van de formatieve omvang. </t>
  </si>
  <si>
    <t>Functies als controller, financieel adviseur en specialisten, planning &amp; control, financiële verantwoording, administratieve organisatie, risicomanagement, (EDP) auditing, interne kwaliteitszorg, toezicht en controle gericht op de eigen organisatie.</t>
  </si>
  <si>
    <t>Informatisering en automatisering</t>
  </si>
  <si>
    <t xml:space="preserve">Interne en externe communicatie, met uitzondering van directe klantcommunicatie. </t>
  </si>
  <si>
    <t>Functies informatisering en automatisering, systeem- en netwerkbeheer, werkplekondersteuning, helpdesk, ontwikkeling, ICT projectmanagement, DIV en archieffuncties, technisch applicatiebeheer en functioneel applicatiebeheer dat door bedrijfsvoeringsmedewerkers wordt gedaan (het is exclusief functioneel beheer dat door medewerkers in het primaire proces plaatsvindt). Ook informatiemanagers en databasebeheerders behoren tot deze categorie, voor zover dat tot bedrijfsvoering hoort en niet in het primaire proces plaatsvindt.</t>
  </si>
  <si>
    <t xml:space="preserve">Juridische functies en bestuursadviseurs voor de algehele organisatie die taken uitoeren buiten het primaire proces. </t>
  </si>
  <si>
    <t>Inkoop, aanbesteding en contractmanagement</t>
  </si>
  <si>
    <t>Het gaat om functies die niet passen binnen de bovenstaande categorieën en die wel onder bedrijfsvoering vallen.  </t>
  </si>
  <si>
    <t>Formatie primaire proces</t>
  </si>
  <si>
    <t>Formatie personele overhead</t>
  </si>
  <si>
    <t>Bruto maandslaris behorend bij schaal/periodiek</t>
  </si>
  <si>
    <t>Gemiddelde schaal en periodiek formatie primair</t>
  </si>
  <si>
    <t>Gemiddelde schaal en periodiek formatie overhead</t>
  </si>
  <si>
    <t>fte</t>
  </si>
  <si>
    <t>schaal, trede</t>
  </si>
  <si>
    <t>€</t>
  </si>
  <si>
    <t>Correctiefactor bezetting (werplekfactor)</t>
  </si>
  <si>
    <t>%</t>
  </si>
  <si>
    <t>Opleidingskosten (opslag op salariskosten)</t>
  </si>
  <si>
    <t>Mobiliteit / loopbaanbeleiding (opslag op salariskosten)</t>
  </si>
  <si>
    <t>Algemene kosten primaire formatie (opslag op salariskosten)</t>
  </si>
  <si>
    <r>
      <t>o</t>
    </r>
    <r>
      <rPr>
        <sz val="7"/>
        <color theme="1"/>
        <rFont val="Times New Roman"/>
        <family val="1"/>
      </rPr>
      <t xml:space="preserve">    </t>
    </r>
    <r>
      <rPr>
        <sz val="10"/>
        <color theme="1"/>
        <rFont val="Arial"/>
        <family val="2"/>
      </rPr>
      <t>ICT</t>
    </r>
  </si>
  <si>
    <t>1. Transitiekosten</t>
  </si>
  <si>
    <t>2. Exploitatiekosten (apparaatskosten)</t>
  </si>
  <si>
    <t>Bijdragen uit commerciële activiteiten</t>
  </si>
  <si>
    <t>Bijdragen uit overige opdrachtgevers</t>
  </si>
  <si>
    <t>Bijdragen overige overheidsorganisaties</t>
  </si>
  <si>
    <t>Basisgegevens</t>
  </si>
  <si>
    <t>Personeel</t>
  </si>
  <si>
    <t>Materiële overhead</t>
  </si>
  <si>
    <t>Overig</t>
  </si>
  <si>
    <t>Overige kosten</t>
  </si>
  <si>
    <t>Incidentele kosten voor de vorming van de samenwerking en voor het feitelijk overdragen van taken van gemeenten naar de samenwerking.</t>
  </si>
  <si>
    <t>2.1 Omvang formatie</t>
  </si>
  <si>
    <t>2.2 Directe productieve uren per fte per jaar</t>
  </si>
  <si>
    <t>2.3.1 Directie en management</t>
  </si>
  <si>
    <t>2.3.2 Secretariaat</t>
  </si>
  <si>
    <t>2.3.3 Personeelszaken</t>
  </si>
  <si>
    <t>2.3.4 Facilitair</t>
  </si>
  <si>
    <t>2.3.5 Financiën</t>
  </si>
  <si>
    <t>2.3.6 Communicatie</t>
  </si>
  <si>
    <t>2.3.7 Informatisering en automatisering</t>
  </si>
  <si>
    <t>2.3.8 Juridisch</t>
  </si>
  <si>
    <t>2.3.9 Inkoop</t>
  </si>
  <si>
    <t>2.3.10 Kwaliteit, Arbo en Milieu (KAM) functie</t>
  </si>
  <si>
    <t>2.3.11 Formatieve omvang overige bedrijfsvoeringsfuncties die niet onder de bovenstaande categorieën vallen</t>
  </si>
  <si>
    <t>Huisvesting</t>
  </si>
  <si>
    <t>9.2</t>
  </si>
  <si>
    <t>FRICTIEKOSTEN</t>
  </si>
  <si>
    <t>Kostenposten</t>
  </si>
  <si>
    <t>Boventallig personeel primair proces</t>
  </si>
  <si>
    <t>Flankerend beleid</t>
  </si>
  <si>
    <t>Rekening houden met een bedrag per achterblijvende functie voor begeleiding naar ander werk. In zijn algemeenheid rekening houden met een bedrag van € 10.000 per boventallige formatieplaats</t>
  </si>
  <si>
    <t>Omvang is afhankelijk van het uitgangspunt voor overgang van personeel (vastgelegd in sociaal plan / sociaal statuut). In zijn algemeenheid kan rekening worden gehouden met 5% boventalligheid. De kosten bestaan uit de loonkosten van een boventallige formatieplaats.</t>
  </si>
  <si>
    <t>SOCIAAL PLANKOSTEN</t>
  </si>
  <si>
    <t>Afwijkende arbeidsvoorwaarden</t>
  </si>
  <si>
    <t>Individuele rechten</t>
  </si>
  <si>
    <t>Dit is van toepassing als de samenwerkingsorganisatie een afwijkende CAO hanteert dan de organisaties die gaan samenwerken. Bij intergemeentelijke samenwerking is daarvan nooit sprake. Er is wel sprake van bij een samenwerking tussen provincie-gemeenten of gemeenten-private partijen. Verschillen in arbeidsvoorwaarden tussen gemeenten kunnen wel voorkomen. Er kan een bedrag worden opgenomen om deze verschillen te vereffenen.</t>
  </si>
  <si>
    <t>Verhuiskostenvergoeding</t>
  </si>
  <si>
    <t>Het is mogelijk dat medewerkers specifieke rechten hebben (uitloopschaal, vergoedingen, toeslagen) die in de nieuwe situatie niet terugkomen. Als deze rechten wel worden overgenomen door de samenwerkingsorganisatie dan maken ze onderdeel uit van de exploitatiebegroting en vormen ze geen sociaal plankosten.</t>
  </si>
  <si>
    <t>Schaal</t>
  </si>
  <si>
    <t>* functie a</t>
  </si>
  <si>
    <t>* functie b</t>
  </si>
  <si>
    <t>* functie c</t>
  </si>
  <si>
    <t>etc</t>
  </si>
  <si>
    <t>* functie x</t>
  </si>
  <si>
    <t>* functie Y</t>
  </si>
  <si>
    <t>Automatisering</t>
  </si>
  <si>
    <t>PROJECTKOSTEN</t>
  </si>
  <si>
    <t>Projectleider/procesmanager/kwartiermaker</t>
  </si>
  <si>
    <t>Kosten voor uitbesteding</t>
  </si>
  <si>
    <t>Juridisch advies, notariskosten</t>
  </si>
  <si>
    <t>Oprichting gemeenschappelijke regeling</t>
  </si>
  <si>
    <t>Vergaderkosten</t>
  </si>
  <si>
    <t>Kosten voor externe ruimtes, geen kosten bij gebruik gemeentelijke faciliteiten</t>
  </si>
  <si>
    <t>Proceskosten</t>
  </si>
  <si>
    <t>Begeleiding sociaal plan en plaatsing</t>
  </si>
  <si>
    <t>Kosten voor uitbesteding en voor werving en selectie</t>
  </si>
  <si>
    <t xml:space="preserve">Kosten BOR </t>
  </si>
  <si>
    <t>Oprichting en advisering aan BOR en nieuwe OR</t>
  </si>
  <si>
    <t>Functieboek</t>
  </si>
  <si>
    <t>Kosten voor uitbesteding functieboek incl functiewaardering</t>
  </si>
  <si>
    <t>Training en opleiding personeel voorafgaand aan samenwerking, voor zover niet betaald uit reguliere opleidingsbudget medewerkers</t>
  </si>
  <si>
    <t>Kosten voor uitbesteding (onderzoek, informatieplan, applicatiekeuzes, etc). Investeringen in ICT maken deel uit van exploitatiebegroting</t>
  </si>
  <si>
    <t>Projectleider/procesmanager/onderzoek</t>
  </si>
  <si>
    <t>Website / intranet</t>
  </si>
  <si>
    <t>Huisstijl / naamgeving</t>
  </si>
  <si>
    <t>Opleiding / cultuur</t>
  </si>
  <si>
    <t>Migratie</t>
  </si>
  <si>
    <t>Digitalisering, overdracht digitale data naar samenwerkingsorganisatie</t>
  </si>
  <si>
    <t>Verhuizing (archief, kantoorspullen)</t>
  </si>
  <si>
    <t xml:space="preserve">Inrichtingsvoorbereiding </t>
  </si>
  <si>
    <t>Administraties, inschrijvingen, bankselectie, betalingsverkeer, planning&amp;control-cyclus, etc</t>
  </si>
  <si>
    <t>hulprekenblad sociaal plankosten</t>
  </si>
  <si>
    <t>hulprekenblad projectkosten</t>
  </si>
  <si>
    <t>hulprekenblad frictiekosten</t>
  </si>
  <si>
    <t>hulprekenblad desintegratiekosten</t>
  </si>
  <si>
    <t>Berekening loonkosten per jaar</t>
  </si>
  <si>
    <t>Maand naar jaar</t>
  </si>
  <si>
    <t>Vakantiegeld</t>
  </si>
  <si>
    <t>Eindejaarsuitkering</t>
  </si>
  <si>
    <t>Sociale lasten werkgever</t>
  </si>
  <si>
    <t>Totale factor voor maandbedrag</t>
  </si>
  <si>
    <t>ISD Alkmaar</t>
  </si>
  <si>
    <t>Werkorganisatie WF</t>
  </si>
  <si>
    <t>RUD NHN</t>
  </si>
  <si>
    <t>Bruto vloeroppervlak per werkplek</t>
  </si>
  <si>
    <t>Huur per m2</t>
  </si>
  <si>
    <t>Servicekosten (pand en werkplek) per m2</t>
  </si>
  <si>
    <t>Inrichting (kantoor en werkplek) per werkplek</t>
  </si>
  <si>
    <t>Facilitair per werkplek</t>
  </si>
  <si>
    <t>TOTAAL per werkplek</t>
  </si>
  <si>
    <t>Schaal 6</t>
  </si>
  <si>
    <t>Schaal 7</t>
  </si>
  <si>
    <t>Schaal 8</t>
  </si>
  <si>
    <t>Schaal 9</t>
  </si>
  <si>
    <t>Schaal 10</t>
  </si>
  <si>
    <t>Schaal 10A</t>
  </si>
  <si>
    <t>Schaal 11</t>
  </si>
  <si>
    <t>Schaal 11A</t>
  </si>
  <si>
    <t>Schaal 12</t>
  </si>
  <si>
    <t>Schaal 13</t>
  </si>
  <si>
    <t>Deelnemer</t>
  </si>
  <si>
    <t>Maandsalaris per 1/1/13, max trede</t>
  </si>
  <si>
    <t>Loonkosten jaarbasis</t>
  </si>
  <si>
    <t>Loonkosten per jaar</t>
  </si>
  <si>
    <t>Algemene personeelskosten (inclusief reiskosten)</t>
  </si>
  <si>
    <t xml:space="preserve">     Ervaringskengetallen</t>
  </si>
  <si>
    <t>Kengetal</t>
  </si>
  <si>
    <t>Financien per 100 Fte totaal</t>
  </si>
  <si>
    <t>Controller per 100 Fte totaal</t>
  </si>
  <si>
    <t>P&amp;O per 100 Fte totaal</t>
  </si>
  <si>
    <t>Marketing, communicatie  per 100 Fte totaal</t>
  </si>
  <si>
    <t>Facilitaire zaken per 100 Fte totaal</t>
  </si>
  <si>
    <t>Management per 100 Fte totaal</t>
  </si>
  <si>
    <t>Secretariaat per 100 Fte totaal</t>
  </si>
  <si>
    <t>Kwaliteitszorg per 100 Fte totaal</t>
  </si>
  <si>
    <t>Informatisering en automatisering per 100 Fte totaal</t>
  </si>
  <si>
    <t>Teamleiders</t>
  </si>
  <si>
    <t>Controller / hoofd bedrijfsbureau</t>
  </si>
  <si>
    <t>Financien, bedrijfsvoering en planning &amp; control - adviseurs</t>
  </si>
  <si>
    <t>Financien, bedrijfsvoering en planning &amp; control - ondersteuning</t>
  </si>
  <si>
    <t>Communicatie, marketing en kwaliteitsmanagement</t>
  </si>
  <si>
    <t>P&amp;O</t>
  </si>
  <si>
    <t>Facilitaire zaken - DIV</t>
  </si>
  <si>
    <t>Facilitaire zaken - Overig</t>
  </si>
  <si>
    <t>Secretariaat/officemedewerker</t>
  </si>
  <si>
    <t xml:space="preserve">Personele overhead </t>
  </si>
  <si>
    <t>Afdelingshoofden</t>
  </si>
  <si>
    <t>Communicatiemedewerker</t>
  </si>
  <si>
    <t>Juridisch, contractbeheer, inkoop</t>
  </si>
  <si>
    <t>Berekening benodigde kantooroppervlakte</t>
  </si>
  <si>
    <t>Totaal m2 BVO</t>
  </si>
  <si>
    <t>Primair</t>
  </si>
  <si>
    <t>Overhead</t>
  </si>
  <si>
    <t>Tarief</t>
  </si>
  <si>
    <t>Huurprijs per m2</t>
  </si>
  <si>
    <t>Service pand per m2</t>
  </si>
  <si>
    <t>Gas/water/licht, schoonmaak pand, onderhoud voorzieningen, beveiliging, verzekeringen</t>
  </si>
  <si>
    <t>Service werkplek p m2</t>
  </si>
  <si>
    <t>Schoonmaak werkplek, catering/koffiefaciliteiten, onderhoud meubilair, afvoer afval, BHV</t>
  </si>
  <si>
    <t>Subtotaal</t>
  </si>
  <si>
    <t>FTE's</t>
  </si>
  <si>
    <t>BVO per werkplek</t>
  </si>
  <si>
    <t>Werkplekfactr</t>
  </si>
  <si>
    <t>Budgettair kader huisvesting</t>
  </si>
  <si>
    <t>* De begroting is gebaseerd op een geheel nieuwe ICT-omgeving waarbij Het Nieuwe Werken vanaf het eerste moment mogelijk is</t>
  </si>
  <si>
    <t>* De gegevens zijn afkomstig van informatie van leveranciers</t>
  </si>
  <si>
    <t>* De kosten zijn gebaseerd op het volgende aantal gebruikers:</t>
  </si>
  <si>
    <t>Kosten per medewerker</t>
  </si>
  <si>
    <t>Kosten</t>
  </si>
  <si>
    <t>Exploitatie</t>
  </si>
  <si>
    <t>Omvang</t>
  </si>
  <si>
    <t>Citrix Licenties</t>
  </si>
  <si>
    <t>Software voor virtuele desktop</t>
  </si>
  <si>
    <t>VMWare licenties</t>
  </si>
  <si>
    <t>Software voor virtualisering servers</t>
  </si>
  <si>
    <t>Veeam licenties</t>
  </si>
  <si>
    <t>Software voor beheer virtuele servers</t>
  </si>
  <si>
    <t>Microsoft licenties OVS</t>
  </si>
  <si>
    <t>Besturingssysteem Windows Server 2008</t>
  </si>
  <si>
    <t>Oracle licenties</t>
  </si>
  <si>
    <t>Databasesoftware Oracle (n.b. kosten afhankelijk van vorm licentie, de kosten kunnen heel hoog oplopen!)</t>
  </si>
  <si>
    <t>Antivirus licenties</t>
  </si>
  <si>
    <t>Antivirus voor servers en (virtuele) desktops</t>
  </si>
  <si>
    <t>Beheer</t>
  </si>
  <si>
    <t>Subtotaal exploitatie infrastructuur (licenties netwerk- en virtuele desktop operating systemen)</t>
  </si>
  <si>
    <t>Licenties en onderhoud primaire processen</t>
  </si>
  <si>
    <t>Zie specificatie</t>
  </si>
  <si>
    <t>Licenties en onderhoud ondersteunende taken</t>
  </si>
  <si>
    <t>Subtotaal exploitatie primaire en ondersteunende processen</t>
  </si>
  <si>
    <t>Gebruikskosten mobiele telefonie</t>
  </si>
  <si>
    <t>Koppelingen</t>
  </si>
  <si>
    <t>Jaarlijkse ICT-kosten per gebruiker/medewerker</t>
  </si>
  <si>
    <t>* De begroting bestaat uit 1) investeringsbegroting en 2) exploitatiebegroting</t>
  </si>
  <si>
    <t xml:space="preserve">Jaarlijkse kosten exploitatie </t>
  </si>
  <si>
    <t>Specificatie</t>
  </si>
  <si>
    <t>Per medewerker</t>
  </si>
  <si>
    <t>Afwijkend aantal gebruikers</t>
  </si>
  <si>
    <t>jaarlijks exploitatie</t>
  </si>
  <si>
    <t>Geonoise</t>
  </si>
  <si>
    <t>Smartdocuments</t>
  </si>
  <si>
    <t>Digitale handhaving (VinX)</t>
  </si>
  <si>
    <t>Diverse licenties (klein)</t>
  </si>
  <si>
    <t>Rapportagetools (stelpost)</t>
  </si>
  <si>
    <t>Tijdschrijven (stelpost)</t>
  </si>
  <si>
    <t>Readspeaker</t>
  </si>
  <si>
    <t>Subtotaal primaire processen</t>
  </si>
  <si>
    <t>Financieel pakket</t>
  </si>
  <si>
    <t>Personeelspakket</t>
  </si>
  <si>
    <t>Ideal</t>
  </si>
  <si>
    <t>DMS</t>
  </si>
  <si>
    <t>Record Management System</t>
  </si>
  <si>
    <t>Internet/intranet</t>
  </si>
  <si>
    <t>Subtotaal ondersteunende taken</t>
  </si>
  <si>
    <t>Inhuur externe partij voor beheer en onderhoud servers en netwerk en 2e lijns helpdesk</t>
  </si>
  <si>
    <t>Vakapplicatie</t>
  </si>
  <si>
    <t>Inhoudelijke applicatie</t>
  </si>
  <si>
    <r>
      <t xml:space="preserve">- </t>
    </r>
    <r>
      <rPr>
        <sz val="10"/>
        <color theme="1"/>
        <rFont val="Arial"/>
        <family val="2"/>
      </rPr>
      <t>lineaire afschrijving</t>
    </r>
  </si>
  <si>
    <t>- kapitaalrente/omslagrente</t>
  </si>
  <si>
    <t>1.1 Sociaal Plankosten</t>
  </si>
  <si>
    <t>1.2 Projectkosten</t>
  </si>
  <si>
    <t>toelichting</t>
  </si>
  <si>
    <t>2.3 Personele overhead / bedrijfsvoering</t>
  </si>
  <si>
    <t>2.4 Materiele overhead</t>
  </si>
  <si>
    <t>Onder materiele overhead vallen alle externe kosten (producten, materialen, diensten en uitbesteed werk, niet zijnde formatie en formatiegebonden kosten) m.b.t. de genoemde functies onder 2.3</t>
  </si>
  <si>
    <t>2.1.1 Loonsom</t>
  </si>
  <si>
    <t>2.1.2 Budget voor persoonlijke ontwikkeling van medewerkers (opleidingskosten)</t>
  </si>
  <si>
    <t>2.5 ICT kosten</t>
  </si>
  <si>
    <r>
      <t>o</t>
    </r>
    <r>
      <rPr>
        <sz val="7"/>
        <color theme="1"/>
        <rFont val="Times New Roman"/>
        <family val="1"/>
      </rPr>
      <t xml:space="preserve">    </t>
    </r>
    <r>
      <rPr>
        <sz val="10"/>
        <color theme="1"/>
        <rFont val="Arial"/>
        <family val="2"/>
      </rPr>
      <t>opslag op de primaire formatie</t>
    </r>
  </si>
  <si>
    <r>
      <t>o</t>
    </r>
    <r>
      <rPr>
        <sz val="7"/>
        <color theme="1"/>
        <rFont val="Times New Roman"/>
        <family val="1"/>
      </rPr>
      <t xml:space="preserve">    </t>
    </r>
    <r>
      <rPr>
        <sz val="10"/>
        <color theme="1"/>
        <rFont val="Arial"/>
        <family val="2"/>
      </rPr>
      <t>aandeel van de totale formatie</t>
    </r>
  </si>
  <si>
    <t>gemiddelde uit benchmark Venster voor bedrijfsvoering gemeenten</t>
  </si>
  <si>
    <t xml:space="preserve">Algemene kosten primaire formatie </t>
  </si>
  <si>
    <t>per fte</t>
  </si>
  <si>
    <t>richtinggevend, per situatie te bepalen</t>
  </si>
  <si>
    <t>Loonkosten per fte primaire proces (bandbreedte)</t>
  </si>
  <si>
    <t>Loonkosten per fte personele overhead (bandbreedte)</t>
  </si>
  <si>
    <t>Vaste bijdragen deelnemers</t>
  </si>
  <si>
    <t>9.6</t>
  </si>
  <si>
    <t>Variabele bijdragen deelnemers (pluspakket)</t>
  </si>
  <si>
    <t>Startjaar transitie</t>
  </si>
  <si>
    <t xml:space="preserve">Deelnemende partijen </t>
  </si>
  <si>
    <t>Transitiekosten</t>
  </si>
  <si>
    <t>Sociaal Plankosten</t>
  </si>
  <si>
    <t>Ontvlechting</t>
  </si>
  <si>
    <t>Deelnemers</t>
  </si>
  <si>
    <t>1</t>
  </si>
  <si>
    <t>2</t>
  </si>
  <si>
    <t>3</t>
  </si>
  <si>
    <t>4</t>
  </si>
  <si>
    <t>5</t>
  </si>
  <si>
    <t>6</t>
  </si>
  <si>
    <t>7</t>
  </si>
  <si>
    <t>8</t>
  </si>
  <si>
    <t>9</t>
  </si>
  <si>
    <t>10</t>
  </si>
  <si>
    <t>11</t>
  </si>
  <si>
    <t>12</t>
  </si>
  <si>
    <t>13</t>
  </si>
  <si>
    <t>14</t>
  </si>
  <si>
    <t>15</t>
  </si>
  <si>
    <t>Deelnemende partijen</t>
  </si>
  <si>
    <t>Structurele bijdragen</t>
  </si>
  <si>
    <t>Vaste bijdrage</t>
  </si>
  <si>
    <t>Variabele bijdrage/pluspakket</t>
  </si>
  <si>
    <t>terug naar totaaloverzicht</t>
  </si>
  <si>
    <t xml:space="preserve">Prijsindex lonen </t>
  </si>
  <si>
    <t xml:space="preserve">Prijsindex prijzen </t>
  </si>
  <si>
    <t>Kosten (afkoop per deelnemer)</t>
  </si>
  <si>
    <t>Bepalen o.b.v. werkelijke situatie per deelnemer</t>
  </si>
  <si>
    <t>verdeelsleutel</t>
  </si>
  <si>
    <t>inwoners</t>
  </si>
  <si>
    <t>Boventallig personeel management en ondersteuning</t>
  </si>
  <si>
    <t>DESINTEGRATIEKOSTEN</t>
  </si>
  <si>
    <t>VOORBEELD-UITWERKING 1: individuele opgave per deelnemer</t>
  </si>
  <si>
    <t>FTE</t>
  </si>
  <si>
    <t>1. Boventallig personeel primair proces (directe kosten bij de gemeente)</t>
  </si>
  <si>
    <t xml:space="preserve">schaal </t>
  </si>
  <si>
    <t>2. Boventallig personeel management en ondersteuning (directe relatie primaire proces)</t>
  </si>
  <si>
    <t>3. Kosten flankerend beleid</t>
  </si>
  <si>
    <t xml:space="preserve">* Kosten outplacement </t>
  </si>
  <si>
    <t>etc.</t>
  </si>
  <si>
    <t>loonkosten prijspeil @@@</t>
  </si>
  <si>
    <t>Totaal frictiekosten deelnemer X</t>
  </si>
  <si>
    <t>Werkelijke situatie per deelnemer (zie voorbeelduitvraag)</t>
  </si>
  <si>
    <t>Opgave desintegratiekosten</t>
  </si>
  <si>
    <t>Voorbeeld- uitvraag                                         opgave personele  frictiekosten</t>
  </si>
  <si>
    <t>Is personele frictiekosten, zie hulpblad frictie</t>
  </si>
  <si>
    <t>2.3.5 Financiën, planning en control</t>
  </si>
  <si>
    <t>Boventallig personeel primaire proces</t>
  </si>
  <si>
    <t>Personele overhead (management en ondersteuning)</t>
  </si>
  <si>
    <t>kosten prijspeil         (jaar t)</t>
  </si>
  <si>
    <t>Totaal desintegratiekosten deelnemer X</t>
  </si>
  <si>
    <t>Transitie</t>
  </si>
  <si>
    <t>Directe materiele overhead</t>
  </si>
  <si>
    <t>Kapitaallasten ICT</t>
  </si>
  <si>
    <t>Kapitaallasten huisvesting</t>
  </si>
  <si>
    <t>zie tabblad definities wat hieronder wordt verstaan</t>
  </si>
  <si>
    <t>Etc.</t>
  </si>
  <si>
    <t>directe / externe kosten die i.v.m. contracten/afspraken niet per start samenwerking zijn stopgezet of afgebouwd</t>
  </si>
  <si>
    <t>Huurderving</t>
  </si>
  <si>
    <t>Verlies aan inkomsten</t>
  </si>
  <si>
    <t>Fiscale effecten</t>
  </si>
  <si>
    <t>Nadelige BTW-effecten</t>
  </si>
  <si>
    <t>Doorlopende rente en afschrijving a.g.v. leegstand, onbenutte ruimte</t>
  </si>
  <si>
    <t>Doorlopende rente en afschrijving a.g.v. overcapaciteit, achterblijvende ICT-infrastructuur, netwerk etc.</t>
  </si>
  <si>
    <t>Bepalen o.b.v. uitvraag (methode 1) of normbedrag (methode 2) per deelnemer</t>
  </si>
  <si>
    <t>Inkomsten-effecten</t>
  </si>
  <si>
    <t>afzonderlijk in beeld brengen (afhankelijk van fiscaal regime/spelregels/keuzes)</t>
  </si>
  <si>
    <t>VOORBEELD-UITWERKING 2: o.b.v. normbedragen</t>
  </si>
  <si>
    <t>Berekening desintegratiekosten</t>
  </si>
  <si>
    <t>Versnelde afschrijving (sloop/afstoting)</t>
  </si>
  <si>
    <t>Boekwaardeverliezen en kapitaallasten</t>
  </si>
  <si>
    <t>Eenmalige afwaardering en boekverliezen agv waardevermindering, sloop etc.</t>
  </si>
  <si>
    <t>Totaal formatie primaire proces dat overgaat</t>
  </si>
  <si>
    <t>Opslag personele overhead</t>
  </si>
  <si>
    <t>aantal FTE</t>
  </si>
  <si>
    <t>Opslagen directe materiele overhead</t>
  </si>
  <si>
    <t>Uitkomsten desintegratiekosten per deelnemer</t>
  </si>
  <si>
    <t>Percentage overhead (opslag) van totale lasten primaire proces</t>
  </si>
  <si>
    <t>Lasten</t>
  </si>
  <si>
    <t xml:space="preserve">Saldo </t>
  </si>
  <si>
    <t>Resultaat</t>
  </si>
  <si>
    <t>sleutel inw.</t>
  </si>
  <si>
    <t>eenheid</t>
  </si>
  <si>
    <t>Maatwerk</t>
  </si>
  <si>
    <t>PROGRAMMA / PRODUCTENBEGROTING</t>
  </si>
  <si>
    <t>VERDELING NAAR PROGRAMMA's / PRODUCTEN</t>
  </si>
  <si>
    <t>uren</t>
  </si>
  <si>
    <t>verh.</t>
  </si>
  <si>
    <t>totaal primair proces (aantal fte * prod.uren per fte)</t>
  </si>
  <si>
    <t xml:space="preserve">Integrale uurtarieven per product/dienst </t>
  </si>
  <si>
    <t>Risicobeheersing</t>
  </si>
  <si>
    <t>Incidentbestrijding</t>
  </si>
  <si>
    <t>Herstel</t>
  </si>
  <si>
    <t>Opleidingsinstituut</t>
  </si>
  <si>
    <t>Algemeen/Strategische planvorming</t>
  </si>
  <si>
    <t>Aanvullende diensten en maatwerk</t>
  </si>
  <si>
    <t>VOORBEELD-UITWERKING</t>
  </si>
  <si>
    <t>EFFECTEN DEELNEMERS</t>
  </si>
  <si>
    <t>Totaal Loonkosten</t>
  </si>
  <si>
    <t>Totaal FTE</t>
  </si>
  <si>
    <t>Functie a</t>
  </si>
  <si>
    <t>Functie b</t>
  </si>
  <si>
    <t>Functie c</t>
  </si>
  <si>
    <t>Berekening salariskosten obv feitelijke salarisschalen medewerkers primaire proces</t>
  </si>
  <si>
    <t>Berekening salariskosten obv functieboek</t>
  </si>
  <si>
    <t>Optie 2: Functieboek</t>
  </si>
  <si>
    <t>Optie 1: Deelnemers ("mens volgt werk")</t>
  </si>
  <si>
    <t>Baten</t>
  </si>
  <si>
    <t>16</t>
  </si>
  <si>
    <t>17</t>
  </si>
  <si>
    <t>18</t>
  </si>
  <si>
    <t>19</t>
  </si>
  <si>
    <t>Uitgangspunten</t>
  </si>
  <si>
    <t>* Exploitatiebegroting = Structurele kosten voor het functioneren van het samenwerkingsverband.</t>
  </si>
  <si>
    <t xml:space="preserve">ICT </t>
  </si>
  <si>
    <t>hulprekenblad ICT</t>
  </si>
  <si>
    <t>hulprekenblad huisvesting</t>
  </si>
  <si>
    <t>VOORBEELDEN BEREKENING HUISVESTINGSKOSTEN (KANTOORGEDEELTE)</t>
  </si>
  <si>
    <t>DEFINITIES REKENTOOL</t>
  </si>
  <si>
    <t>De kosten die worden veroorzaakt door boventalligheid (niet of niet volledig kunnen plaatsen van medewerkers) en kosten van flankerend beleid als gevolg van het uitplaatsen van taken en formatie/medewerkers naar de nieuwe organisatie. Frictiekosten hebben een éénmalig/ tijdelijk karakter.</t>
  </si>
  <si>
    <t>Aandeel / sleutel 1</t>
  </si>
  <si>
    <t>Aantal inwoners /sleutel 2</t>
  </si>
  <si>
    <t>Rente-effecten</t>
  </si>
  <si>
    <t>EXPLOITATIEBEGROTING</t>
  </si>
  <si>
    <t>ICT kosten bestaan uit kosten voor: - het beschikbaarstellen en onderhouden van hardware voor werkplekken (IT-uitrusting), het beschikbaarstellen en onderhouden van software en bijbehorende licenties, bieden van eerste- en tweedelijnsondersteuning bij hard- en software op de werkplek inclusief ICT Service Desk, remote management van werkplekken, beschikbaarstellen en onderhouden van infrastructuur en servers (inclusief dataopslag, printers en printservers), beschikbaarstellen en onderhouden van communicatienetwerken en communicatiefaciliteiten (waaronder internet, mobiel dataverkeer, telefoons, pda's), trainingen voor eindgebruikers (bv softwaretrainingen). De kosten bestaan uit materiaalkosten en kapitaallasten (afschrijving en rente). Onder ICT kosten vallen ook kosten voor technisch en functioneel applicatiebeheer, mits dit door bedrijfsvoering wordt uitgevoerd en niet in het primaire proces plaatsvindt. Onder ICT kosten vallen ook extern ingehuurde adviesdiensten ten behoeve van de ICT voorziening.</t>
  </si>
  <si>
    <t>Het aantal netto produtieve uren per formatieplaats. Bij samenwerkingen die afrekenen op basis van ureninzet bepaalt het aantal uren de omvang van het uurtarief. Ligt gemiddeld tussen 1350 en 1450 uur, zie ook tabblad definities</t>
  </si>
  <si>
    <t>Betekent dat de samenwerking BTW-plichtig is, facturen met BTW naar de deelnemers stuurt, dat deelnemers de BTW terugvorderen bij het BCF en dat de samenwerking BTW op de inkoop kan verrekenen. De beoogde maximering van de omvang van het BCF kan reden zijn dat er risico is dat de deelnemers de BTW niet geheel kunnen terugvorderen. Als dit risico bestaat dan is het zinvol naar alternatieve BTW-regimes te kijken zoals de koepelvrijstelling. Bij overname van activa van de deelnemers door de samenwerking moet een toets zijn uitgevoerd op BTW consequenties.</t>
  </si>
  <si>
    <t>Budget voor opleidingen, cursussen, trainingen, coaching, loopbaanbegeleiding, intervisie, assessments. Het zijn de begrote uitgaven die gedaan worden in het kader van vorming, opleiding en training van het personeel voor het realiseren van zowel doelstellingen van de organisatie als van de personeelsleden. Het gaat hierbij zowel om interne als om externe uitgaven. Ook de uitgaven aan interne trainers dienen te worden meegerekend. De verletkosten, dat wil zeggen de kosten die voortvloeien uit de improductiviteit als gevolg van vorming, opleiding en training dienen buiten beschouwing te worden gelaten.</t>
  </si>
  <si>
    <t>(kantoorbenodigheden, representatie, porti, abonnementen, salarisverwerking, OR). Exclusief reiskosten</t>
  </si>
  <si>
    <t>TOTAALOVERZICHT SAMENWERKINGSVERBAND</t>
  </si>
  <si>
    <t>rekenblad exploitatie</t>
  </si>
  <si>
    <t>totaal moet aansluiten op totale lasten</t>
  </si>
  <si>
    <t>FORMATIE PRIMAIRE PROCES</t>
  </si>
  <si>
    <t>FORMATIE PERSONELE OVERHEAD</t>
  </si>
  <si>
    <t>hulprekenblad primaire formatie</t>
  </si>
  <si>
    <t>hulp primaire formatie</t>
  </si>
  <si>
    <t>hulp personele overhead</t>
  </si>
  <si>
    <t>rente</t>
  </si>
  <si>
    <t>afschr.</t>
  </si>
  <si>
    <t>termijn</t>
  </si>
  <si>
    <t>Activa-</t>
  </si>
  <si>
    <t>lasten</t>
  </si>
  <si>
    <t>nr.:</t>
  </si>
  <si>
    <t>Opmerkingen</t>
  </si>
  <si>
    <t>Inbrengende</t>
  </si>
  <si>
    <t>partij</t>
  </si>
  <si>
    <t>INBRENG BESTAANDE BOEKWAARDEN</t>
  </si>
  <si>
    <t>INVESTERING</t>
  </si>
  <si>
    <t>afschr</t>
  </si>
  <si>
    <t>boekw.eind</t>
  </si>
  <si>
    <t xml:space="preserve">jaar </t>
  </si>
  <si>
    <t>&lt;omschrijving activum&gt;</t>
  </si>
  <si>
    <t xml:space="preserve">INVESTERINGEN </t>
  </si>
  <si>
    <t>kapitaal</t>
  </si>
  <si>
    <t>INVESTERINGEN ICT</t>
  </si>
  <si>
    <r>
      <t xml:space="preserve">- </t>
    </r>
    <r>
      <rPr>
        <sz val="10"/>
        <color theme="1"/>
        <rFont val="Arial"/>
        <family val="2"/>
      </rPr>
      <t>1e jaar afschrijving</t>
    </r>
  </si>
  <si>
    <t>jaar t+1</t>
  </si>
  <si>
    <t>Kapitaallasten materieel</t>
  </si>
  <si>
    <t>MATERIELE KOSTEN ICT</t>
  </si>
  <si>
    <t>Kapitaallasten investeringen (inbreng + nieuw)</t>
  </si>
  <si>
    <t>hulp investeringen</t>
  </si>
  <si>
    <t>Kapitaallasten</t>
  </si>
  <si>
    <t>Totaal ICT (inbreng + nieuw)</t>
  </si>
  <si>
    <t>excl. Personele lasten</t>
  </si>
  <si>
    <t>hulp ICT</t>
  </si>
  <si>
    <t>meerjaren investeringsbegroting:</t>
  </si>
  <si>
    <t>* Investeringsbegroting : zie hulpblad investeringen. Kapitaalslasten drukken op exploitatiebegroting</t>
  </si>
  <si>
    <t xml:space="preserve"> &gt;&gt;&gt;&gt; hulprekenkolommen</t>
  </si>
  <si>
    <t>INVESTERINGEN HUISVESTING EN INRICHTING</t>
  </si>
  <si>
    <t>Totaal HUISVESTING EN INRICHTING</t>
  </si>
  <si>
    <t>INVESTERINGEN MATERIEEL</t>
  </si>
  <si>
    <t>Totaal MATERIEEL</t>
  </si>
  <si>
    <t>* De begroting is gebaseerd op inbreng en gebruik van bestaande huisvesting kantoorruimte</t>
  </si>
  <si>
    <t xml:space="preserve">* Deelnemers X, Y, Z brengen huisvesting in tegen boekwaarde 1-1-2015 en vlgs. Uitgangspunten afschrijvingstermijnen </t>
  </si>
  <si>
    <t>HUISVESTING EN MATERIEEL</t>
  </si>
  <si>
    <t xml:space="preserve">Subtotaal </t>
  </si>
  <si>
    <t>Kapitaallasten investeringen HUISVESTING</t>
  </si>
  <si>
    <t>Kapitaallasten investeringen MATERIEEL</t>
  </si>
  <si>
    <t>MATERIELE KOSTEN HUISVESTING+MATERIEEL</t>
  </si>
  <si>
    <t>terug naar exploitatie</t>
  </si>
  <si>
    <t>Tarief/kosten per</t>
  </si>
  <si>
    <t>Totaal m2 BVO HUURPAND</t>
  </si>
  <si>
    <t>Beschikbaar m2 BVO EIGEN PAND</t>
  </si>
  <si>
    <t>aantal</t>
  </si>
  <si>
    <t xml:space="preserve">Huur kosten </t>
  </si>
  <si>
    <t>Servicekosten pand</t>
  </si>
  <si>
    <t>Servicekosten werkplek</t>
  </si>
  <si>
    <t>Omschrijving</t>
  </si>
  <si>
    <t>Etc</t>
  </si>
  <si>
    <t>Jaarlijkse Huisvetsingskosten per gebruiker/medewerker</t>
  </si>
  <si>
    <t>Overige kosten/onderhoud materieel</t>
  </si>
  <si>
    <t>Kosten materieel / wagenpark / Facilitair</t>
  </si>
  <si>
    <t>Huisvesting: huur en servicekosten, onderhoud materieel</t>
  </si>
  <si>
    <t>Kapitaallasten huivesting/inrichting</t>
  </si>
  <si>
    <t>hulp huisvesting</t>
  </si>
  <si>
    <t>Sluitpost</t>
  </si>
  <si>
    <t>Totaal Transitie</t>
  </si>
  <si>
    <t>Organisatie 1</t>
  </si>
  <si>
    <t>Organisatie 10</t>
  </si>
  <si>
    <t>Organisatie 11</t>
  </si>
  <si>
    <t>Organisatie 12</t>
  </si>
  <si>
    <t>Organisatie 2</t>
  </si>
  <si>
    <t>Organisatie 3</t>
  </si>
  <si>
    <t>Organisatie 4</t>
  </si>
  <si>
    <t>Organisatie 5</t>
  </si>
  <si>
    <t>Organisatie 6</t>
  </si>
  <si>
    <t>Organisatie 7</t>
  </si>
  <si>
    <t>Organisatie 8</t>
  </si>
  <si>
    <t>Organisatie 9</t>
  </si>
  <si>
    <t>Organisatie 13</t>
  </si>
  <si>
    <t>Organisatie 14</t>
  </si>
  <si>
    <t>Organisatie 15</t>
  </si>
  <si>
    <t>Organisatie 16</t>
  </si>
  <si>
    <t>Organisatie 17</t>
  </si>
  <si>
    <t>Organisatie 18</t>
  </si>
  <si>
    <t>Organisatie 19</t>
  </si>
  <si>
    <t>Organisatie 20</t>
  </si>
  <si>
    <t>gemiddeld xx% totale apparaat</t>
  </si>
  <si>
    <t>xx%</t>
  </si>
  <si>
    <t>0 - 0%</t>
  </si>
  <si>
    <t>Kosten tijdens vorming samenwerking, kosten website samenwerkingsorganisatie deel van exploitatiebegroting</t>
  </si>
  <si>
    <t>xx tot xx% van totaal kosten</t>
  </si>
  <si>
    <t>xx% management en ondersteuning op xx% primaire proces</t>
  </si>
  <si>
    <t>xx% werkplekbezetting; €xx per werkplek</t>
  </si>
  <si>
    <t>per werkplek per jaar</t>
  </si>
  <si>
    <t xml:space="preserve"> per fte</t>
  </si>
  <si>
    <t>Ervaringscijfers liggen tussen xx en xx per fte</t>
  </si>
  <si>
    <t>Totaal van incidentele kosten door de oprichting van de samenwerking en door de ontvlechting van taken uit de bestaande organisatie. De transitiekosten bestaan uit vier onderdelen: frictiekosten, sociaal plankosten, desintegratiekosten (ook doorlopende overhead genoemd) en projectkosten.</t>
  </si>
  <si>
    <t>Kosten voor het afkopen van  rechten van medewerkers die afwijken van de arbeidsvoorwaarden van de samenwerkingsorganisatie. In alle andere gevallen maken kosten onderdeel uit van de exploitatie van de samenwerkingsorganisatie.</t>
  </si>
  <si>
    <t>1.3 Desintegratiekosten</t>
  </si>
  <si>
    <t>1.4 Desintegratiekosten</t>
  </si>
  <si>
    <t>Kosten die achterblijven bij de gemeente nadat de taken zijn overgedragen; dit wordt ook wel ‘doorlopende overhead’ genoemd.   De desintegratiekosten bestaan uit: 
• kosten van materiële overhead: voorbeelden: huisvesting (lege ruimtes), versnelde afschrijving investeringen (ICT)
• kosten van personele overhead: managementfuncties en centraal ondersteunende diensten (piofach-taken) waarvan de kosten niet direct afnemen en er minder formatieplaatsen zijn om de overhead over te verdelen; financiën, receptie, personeelszaken
Desintegratiekosten hebben een tijdelijk karakter. Gemiddeld wordt een (boekhoudkundige) afbouwperiode van 3 jaar gehanteerd.</t>
  </si>
  <si>
    <t>Apparaatskosten zijn de kosten voor het inzetten van personeel (salarissen), organisatie-, huisvestings-, materieel-, automatiseringskosten e.d. voor de uitvoering van de  taken. Korter gezegd: Apparaatskosten zijn alle personele - en materiële kosten die verbonden zijn aan het functioneren van de  organisatie.  Apparaatskosten bestaan onder meer uit de loonkosten (inclusief het primaire proces), ICT kosten, huisvestings- en facilitaire kosten, kapitaallasten (afschrijvingen en rente). Apparaatskosten kunnen zowel uit overheadkosten bestaan als uit directe toewijsbare kosten (bijvoorbeeld wagenpark,beleidsafdeling). Apparaatskosten bevatten geen programmakosten zoals subsidies, kosten voor aanleg van een park of kosten voor infrastructuur. Apparaatskosten bevatten ook niet de inkoop van diensten die worden uitbesteed.</t>
  </si>
  <si>
    <t>Het betreft budget voor opleidingen, cursussen, trainingen, coaching, loopbaanbegeleiding, intervisie, assessments. Het zijn de begrote uitgaven die gedaan worden in het kader van vorming, opleiding en training van het personeel voor het realiseren van zowel doelstellingen van de organisatie als van de personeelsleden. Het gaat hierbij zowel om interne als om externe uitgaven. Ook de uitgaven aan interne trainers dienen te worden meegerekend. De verletkosten, dat wil zeggen de kosten die voortvloeien uit de improductiviteit als gevolg van vorming, opleiding en training dienen buiten beschouwing te worden gelaten.</t>
  </si>
  <si>
    <t>Het aantal direct productieve uren per fte is een berekend getal met de volgende formule: (bruto aantal beschikbare werkdagen in een jaar – aantal feestdagen – aantal vakantiedagen – ziektedagen)*8 uur – aantal indirect productieve uren per jaar.
- Het bruto aantal beschikbare werkdagen is obv een 36-urige werkweek en is standaard 235 dagen.
- Het aantal feestdagen die op een doordeweekse dag vielen is gemiddeld 6 (nieuwsjaardag, tweede paasdag, hemelvaart, tweede pinksterdag, eerste en tweede kerstdag).
- Het aantal vakantiedagen is het aantal dagen per fte hanteert.
- Het aantal ziektedagen is afhankelijk van het ziekteverzuim. U kunt het aantal ziektedagen berekenen door het percentage ziekteverzuim te vermenigvuldigen met het aantal beschikbare werkdagen.
- De indirect productieve uren is de tijd die gemiddeld per fte besteed wordt aan werkbesprekingen, personeelsaangelegenheden, ondernemingsraden, studieverlof en cursussen, etc. DIt zijn uren die wel worden besteed aan werk voor de organisatie, maar niet in redelijke mate zijn te relateren aan een specifiek product/beleid.Dit is te berekenen door een (geschat) percentage te nemen voor inproductieve uren en dat te vermenigvuldigen met het bruto aantal gewerkte uren per fte . 
Het bruto aantal gewerkte uren per fte is het bruto aantal beschikbare dagen per jaar (235 ) keer acht uur = 1880 uur.Let op dat in de formule gerekend moet worden met 8 uur per dag en niet met 7,2 uur: voor een 36-urige werkweek wordt namelijk al gecorrigeerd door het bruto totaal aantal beschikbare dagen te baseren op een 36-urige werkweek.</t>
  </si>
  <si>
    <r>
      <t xml:space="preserve">Personele overhead is het geheel van functies gericht op de sturing en ondersteuning van het primaire proces: - Leidinggevenden (hiërarchisch), financiële administratie en control, P&amp;O/HRM, inkoop, communicatie, juridische zaken, bestuurszaken, Informatievoorziening en automatisering (ICT), facilitaire zaken en Huisvesting (incl. beveiliging), managementondersteuning. We onderscheiden 2 berekeningswijzen van overhead: 
1. Personele overhead als </t>
    </r>
    <r>
      <rPr>
        <b/>
        <sz val="11"/>
        <color rgb="FF000000"/>
        <rFont val="Calibri"/>
        <family val="2"/>
        <scheme val="minor"/>
      </rPr>
      <t xml:space="preserve">aandeel totale formatie </t>
    </r>
    <r>
      <rPr>
        <sz val="11"/>
        <color rgb="FF000000"/>
        <rFont val="Calibri"/>
        <family val="2"/>
        <scheme val="minor"/>
      </rPr>
      <t xml:space="preserve">(overhead uitgedrukt in % van het totaal aantal fte's): Berekenwijze: Optelsom van bovenstaande functies gedeeld door de totale formatieomvang van de organisatie. 
2. Personele overhead als </t>
    </r>
    <r>
      <rPr>
        <b/>
        <sz val="11"/>
        <color rgb="FF000000"/>
        <rFont val="Calibri"/>
        <family val="2"/>
        <scheme val="minor"/>
      </rPr>
      <t xml:space="preserve">opslag  primaire proces. </t>
    </r>
    <r>
      <rPr>
        <sz val="11"/>
        <color rgb="FF000000"/>
        <rFont val="Calibri"/>
        <family val="2"/>
        <scheme val="minor"/>
      </rPr>
      <t>Berekening: optelsom van bovenstaande functies gedeeld door de formatie-omvang/aantal fte's van het primaire proces).</t>
    </r>
  </si>
  <si>
    <t>3. Deelnemersbijdrage</t>
  </si>
  <si>
    <t>De wijze van  bijdrage per deelnemer in de totale kosten van de samenwerkingsorganisatie. Er zijn diverse mogelijkheden:
1) Budgetinbreng: De deelnemer draagt een budget (bijvoorbeeld conform begroting) over en de samenwerkingsorganisatie levert diensten en producten voor het budget
2) Vaste bijdrage: De deelnemers leveren een vaste bijdrage aan de samenwerkingsorganisatie die gebaseerd is op een verdeelsleutel zoals bijvoorbeeld:
  - Aandeel van de formatie
  - Aandeel van aantal inwoners / bijdrage per inwoner
  - Aandeel van voor de taken corresponderende gemeentefondsuitkering
  - Aandeel in omvang dienstverlening
3) Outputbijdrage: bijdrage gebaseerd op aantal af te nemen producten en diensten en daarbij behorende ureninzet/eenheidsprijzen</t>
  </si>
  <si>
    <r>
      <t xml:space="preserve">TOELICHTING OP HET REKENMODEL
</t>
    </r>
    <r>
      <rPr>
        <b/>
        <sz val="11"/>
        <rFont val="Arial"/>
        <family val="2"/>
      </rPr>
      <t>versie: zonder getallen en formules</t>
    </r>
  </si>
  <si>
    <t>Kijk voor meer informatie op www.i-kompas.nl/gebruik-i-kompas</t>
  </si>
  <si>
    <t>Door het downloaden van dit bestand gaat u akkoord met de voorwaarden die zijn verbonden aan het gebruik van i-kompas.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</si>
</sst>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 #,##0;[Red]&quot;€&quot;\ \-#,##0"/>
    <numFmt numFmtId="42" formatCode="_ &quot;€&quot;\ * #,##0_ ;_ &quot;€&quot;\ * \-#,##0_ ;_ &quot;€&quot;\ * &quot;-&quot;_ ;_ @_ "/>
    <numFmt numFmtId="44" formatCode="_ &quot;€&quot;\ * #,##0.00_ ;_ &quot;€&quot;\ * \-#,##0.00_ ;_ &quot;€&quot;\ * &quot;-&quot;??_ ;_ @_ "/>
    <numFmt numFmtId="43" formatCode="_ * #,##0.00_ ;_ * \-#,##0.00_ ;_ * &quot;-&quot;??_ ;_ @_ "/>
    <numFmt numFmtId="164" formatCode="_(* #,##0.00_);_(* \(#,##0.00\);_(* &quot;-&quot;??_);_(@_)"/>
    <numFmt numFmtId="165" formatCode="&quot;€&quot;\ #,##0_-;[Red]&quot;€&quot;\ #,##0\-"/>
    <numFmt numFmtId="166" formatCode="_-&quot;€&quot;\ * #,##0_-;_-&quot;€&quot;\ * #,##0\-;_-&quot;€&quot;\ * &quot;-&quot;_-;_-@_-"/>
    <numFmt numFmtId="167" formatCode="_-&quot;€&quot;\ * #,##0.00_-;_-&quot;€&quot;\ * #,##0.00\-;_-&quot;€&quot;\ * &quot;-&quot;??_-;_-@_-"/>
    <numFmt numFmtId="168" formatCode="_-* #,##0.00_-;_-* #,##0.00\-;_-* &quot;-&quot;??_-;_-@_-"/>
    <numFmt numFmtId="169" formatCode="_-* #,##0_-;_-* #,##0\-;_-* &quot;-&quot;??_-;_-@_-"/>
    <numFmt numFmtId="170" formatCode="_-&quot;€&quot;\ * #,##0.00_-;_-&quot;€&quot;\ * #,##0.00\-;_-&quot;€&quot;\ * &quot;-&quot;_-;_-@_-"/>
    <numFmt numFmtId="171" formatCode="_ &quot;€&quot;\ * #,##0_ ;_ &quot;€&quot;\ * \-#,##0_ ;_ &quot;€&quot;\ * &quot;-&quot;??_ ;_ @_ "/>
    <numFmt numFmtId="172" formatCode="0.0%"/>
    <numFmt numFmtId="173" formatCode="0_ ;\-0\ "/>
    <numFmt numFmtId="174" formatCode="_(&quot;€&quot;* #,##0.00_);_(&quot;€&quot;* \(#,##0.00\);_(&quot;€&quot;* &quot;-&quot;??_);_(@_)"/>
    <numFmt numFmtId="175" formatCode="&quot;€&quot;\ #,##0_-"/>
    <numFmt numFmtId="176" formatCode="_ * #,##0_ ;_ * \-#,##0_ ;_ * &quot;-&quot;??_ ;_ @_ "/>
    <numFmt numFmtId="177" formatCode="0.0"/>
    <numFmt numFmtId="178" formatCode="&quot;€&quot;\ #,##0"/>
    <numFmt numFmtId="179" formatCode="_ &quot;€&quot;\ * #,##0.00_ ;_ &quot;€&quot;\ * \-#,##0.00_ ;_ &quot;€&quot;\ * &quot;-&quot;_ ;_ @_ "/>
    <numFmt numFmtId="180" formatCode="_(&quot;$&quot;* #,##0.00_);_(&quot;$&quot;* \(#,##0.00\);_(&quot;$&quot;* &quot;-&quot;??_);_(@_)"/>
    <numFmt numFmtId="181" formatCode="_([$€]* #,##0.00_);_([$€]* \(#,##0.00\);_([$€]* &quot;-&quot;??_);_(@_)"/>
    <numFmt numFmtId="182" formatCode="_-* #,##0.00\ _F_B_-;\-* #,##0.00\ _F_B_-;_-* &quot;-&quot;??\ _F_B_-;_-@_-"/>
    <numFmt numFmtId="183" formatCode="_-* #,##0.00\ &quot;FB&quot;_-;\-* #,##0.00\ &quot;FB&quot;_-;_-* &quot;-&quot;??\ &quot;FB&quot;_-;_-@_-"/>
    <numFmt numFmtId="184" formatCode="0_ ;[Red]\-0\ "/>
    <numFmt numFmtId="185" formatCode="_ [$€-2]\ * #,##0.00_ ;_ [$€-2]\ * \-#,##0.00_ ;_ [$€-2]\ * &quot;-&quot;??_ ;_ @_ "/>
    <numFmt numFmtId="186" formatCode="&quot;€&quot;\ #,##0.00"/>
  </numFmts>
  <fonts count="100">
    <font>
      <sz val="11"/>
      <color theme="1"/>
      <name val="Calibri"/>
      <family val="2"/>
      <scheme val="minor"/>
    </font>
    <font>
      <sz val="9"/>
      <color theme="1"/>
      <name val="Calibri"/>
      <family val="2"/>
      <scheme val="minor"/>
    </font>
    <font>
      <sz val="11"/>
      <color indexed="8"/>
      <name val="Calibri"/>
      <family val="2"/>
    </font>
    <font>
      <sz val="10"/>
      <name val="Arial"/>
      <family val="2"/>
    </font>
    <font>
      <sz val="11"/>
      <name val="Calibri"/>
      <family val="2"/>
    </font>
    <font>
      <sz val="11"/>
      <name val="Calibri"/>
      <family val="2"/>
    </font>
    <font>
      <sz val="10"/>
      <color theme="1"/>
      <name val="Calibri"/>
      <family val="2"/>
      <scheme val="minor"/>
    </font>
    <font>
      <sz val="10"/>
      <color theme="1"/>
      <name val="Tahoma"/>
      <family val="2"/>
    </font>
    <font>
      <b/>
      <sz val="12"/>
      <name val="Calibri"/>
      <family val="2"/>
      <scheme val="minor"/>
    </font>
    <font>
      <b/>
      <sz val="10"/>
      <name val="Calibri"/>
      <family val="2"/>
      <scheme val="minor"/>
    </font>
    <font>
      <sz val="10"/>
      <name val="Calibri"/>
      <family val="2"/>
      <scheme val="minor"/>
    </font>
    <font>
      <i/>
      <sz val="10"/>
      <name val="Calibri"/>
      <family val="2"/>
      <scheme val="minor"/>
    </font>
    <font>
      <sz val="11"/>
      <color theme="1"/>
      <name val="Calibri"/>
      <family val="2"/>
      <scheme val="minor"/>
    </font>
    <font>
      <sz val="10"/>
      <name val="Arial"/>
      <family val="2"/>
    </font>
    <font>
      <b/>
      <sz val="10"/>
      <color theme="1"/>
      <name val="Calibri"/>
      <family val="2"/>
      <scheme val="minor"/>
    </font>
    <font>
      <sz val="8"/>
      <name val="Univers"/>
    </font>
    <font>
      <b/>
      <sz val="11"/>
      <color theme="1"/>
      <name val="Calibri"/>
      <family val="2"/>
      <scheme val="minor"/>
    </font>
    <font>
      <b/>
      <sz val="8"/>
      <color indexed="81"/>
      <name val="Tahoma"/>
      <family val="2"/>
    </font>
    <font>
      <sz val="8"/>
      <color indexed="81"/>
      <name val="Tahoma"/>
      <family val="2"/>
    </font>
    <font>
      <sz val="10"/>
      <name val="Calibri"/>
      <family val="2"/>
    </font>
    <font>
      <b/>
      <sz val="9"/>
      <name val="Calibri"/>
      <family val="2"/>
    </font>
    <font>
      <b/>
      <sz val="10"/>
      <name val="Arial"/>
      <family val="2"/>
    </font>
    <font>
      <sz val="9"/>
      <name val="Calibri"/>
      <family val="2"/>
    </font>
    <font>
      <b/>
      <sz val="10"/>
      <name val="Calibri"/>
      <family val="2"/>
    </font>
    <font>
      <sz val="7"/>
      <color rgb="FF000000"/>
      <name val="Arial"/>
      <family val="2"/>
    </font>
    <font>
      <sz val="9"/>
      <color indexed="81"/>
      <name val="Tahoma"/>
      <family val="2"/>
    </font>
    <font>
      <b/>
      <sz val="9"/>
      <color indexed="81"/>
      <name val="Tahoma"/>
      <family val="2"/>
    </font>
    <font>
      <sz val="10"/>
      <color theme="1"/>
      <name val="Arial"/>
      <family val="2"/>
    </font>
    <font>
      <sz val="7"/>
      <color theme="1"/>
      <name val="Times New Roman"/>
      <family val="1"/>
    </font>
    <font>
      <b/>
      <sz val="14"/>
      <name val="Calibri"/>
      <family val="2"/>
      <scheme val="minor"/>
    </font>
    <font>
      <b/>
      <sz val="16"/>
      <name val="Calibri"/>
      <family val="2"/>
      <scheme val="minor"/>
    </font>
    <font>
      <b/>
      <i/>
      <sz val="10"/>
      <name val="Calibri"/>
      <family val="2"/>
    </font>
    <font>
      <i/>
      <sz val="10"/>
      <name val="Arial"/>
      <family val="2"/>
    </font>
    <font>
      <sz val="9"/>
      <color indexed="8"/>
      <name val="Calibri"/>
      <family val="2"/>
    </font>
    <font>
      <b/>
      <sz val="9"/>
      <color theme="0"/>
      <name val="Calibri"/>
      <family val="2"/>
    </font>
    <font>
      <b/>
      <u/>
      <sz val="10"/>
      <name val="Calibri"/>
      <family val="2"/>
      <scheme val="minor"/>
    </font>
    <font>
      <b/>
      <sz val="9"/>
      <color theme="1"/>
      <name val="Calibri"/>
      <family val="2"/>
      <scheme val="minor"/>
    </font>
    <font>
      <b/>
      <sz val="9"/>
      <color indexed="8"/>
      <name val="Calibri"/>
      <family val="2"/>
    </font>
    <font>
      <b/>
      <sz val="11"/>
      <color indexed="9"/>
      <name val="Arial"/>
      <family val="2"/>
    </font>
    <font>
      <i/>
      <sz val="9"/>
      <name val="Calibri"/>
      <family val="2"/>
    </font>
    <font>
      <b/>
      <sz val="11"/>
      <color indexed="8"/>
      <name val="Calibri"/>
      <family val="2"/>
    </font>
    <font>
      <sz val="10"/>
      <color rgb="FF000000"/>
      <name val="Calibri"/>
      <family val="2"/>
    </font>
    <font>
      <b/>
      <sz val="10"/>
      <color rgb="FF000000"/>
      <name val="Calibri"/>
      <family val="2"/>
    </font>
    <font>
      <b/>
      <sz val="9"/>
      <color indexed="9"/>
      <name val="Calibri"/>
      <family val="2"/>
    </font>
    <font>
      <sz val="12"/>
      <color rgb="FF000000"/>
      <name val="Times New Roman"/>
      <family val="1"/>
    </font>
    <font>
      <sz val="9"/>
      <name val="Calibri"/>
      <family val="2"/>
      <scheme val="minor"/>
    </font>
    <font>
      <i/>
      <sz val="9"/>
      <color indexed="8"/>
      <name val="Calibri"/>
      <family val="2"/>
    </font>
    <font>
      <b/>
      <sz val="11"/>
      <name val="Calibri"/>
      <family val="2"/>
    </font>
    <font>
      <u/>
      <sz val="11"/>
      <color theme="10"/>
      <name val="Calibri"/>
      <family val="2"/>
      <scheme val="minor"/>
    </font>
    <font>
      <sz val="10"/>
      <color indexed="8"/>
      <name val="Calibri"/>
      <family val="2"/>
      <scheme val="minor"/>
    </font>
    <font>
      <u/>
      <sz val="10"/>
      <color theme="10"/>
      <name val="Calibri"/>
      <family val="2"/>
      <scheme val="minor"/>
    </font>
    <font>
      <sz val="11"/>
      <color rgb="FF000000"/>
      <name val="Calibri"/>
      <family val="2"/>
      <scheme val="minor"/>
    </font>
    <font>
      <b/>
      <sz val="11"/>
      <color rgb="FF000000"/>
      <name val="Calibri"/>
      <family val="2"/>
      <scheme val="minor"/>
    </font>
    <font>
      <b/>
      <sz val="14"/>
      <color rgb="FF000000"/>
      <name val="Arial"/>
      <family val="2"/>
    </font>
    <font>
      <i/>
      <sz val="11"/>
      <color theme="1"/>
      <name val="Calibri"/>
      <family val="2"/>
      <scheme val="minor"/>
    </font>
    <font>
      <b/>
      <sz val="10"/>
      <color indexed="8"/>
      <name val="Calibri"/>
      <family val="2"/>
      <scheme val="minor"/>
    </font>
    <font>
      <sz val="10"/>
      <color theme="10"/>
      <name val="Calibri"/>
      <family val="2"/>
      <scheme val="minor"/>
    </font>
    <font>
      <b/>
      <sz val="12"/>
      <color theme="1"/>
      <name val="Calibri"/>
      <family val="2"/>
      <scheme val="minor"/>
    </font>
    <font>
      <b/>
      <sz val="9"/>
      <name val="Calibri"/>
      <family val="2"/>
      <scheme val="minor"/>
    </font>
    <font>
      <b/>
      <sz val="14"/>
      <name val="Arial"/>
      <family val="2"/>
    </font>
    <font>
      <b/>
      <i/>
      <sz val="9"/>
      <name val="Calibri"/>
      <family val="2"/>
    </font>
    <font>
      <b/>
      <sz val="14"/>
      <color theme="1"/>
      <name val="Arial"/>
      <family val="2"/>
    </font>
    <font>
      <b/>
      <sz val="11"/>
      <name val="Calibri"/>
      <family val="2"/>
      <scheme val="minor"/>
    </font>
    <font>
      <b/>
      <sz val="12"/>
      <name val="Arial"/>
      <family val="2"/>
    </font>
    <font>
      <b/>
      <sz val="11"/>
      <name val="Arial"/>
      <family val="2"/>
    </font>
    <font>
      <b/>
      <i/>
      <sz val="10"/>
      <color theme="0"/>
      <name val="Calibri"/>
      <family val="2"/>
    </font>
    <font>
      <sz val="10"/>
      <color theme="0"/>
      <name val="Calibri"/>
      <family val="2"/>
    </font>
    <font>
      <sz val="10"/>
      <name val="Courier"/>
      <family val="3"/>
    </font>
    <font>
      <sz val="8"/>
      <name val="Arial"/>
      <family val="2"/>
    </font>
    <font>
      <sz val="10"/>
      <color indexed="8"/>
      <name val="MS Sans Serif"/>
      <family val="2"/>
    </font>
    <font>
      <sz val="9"/>
      <color indexed="10"/>
      <name val="Geneva"/>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charset val="177"/>
    </font>
    <font>
      <b/>
      <sz val="10"/>
      <name val="Helv"/>
    </font>
    <font>
      <i/>
      <sz val="11"/>
      <color indexed="23"/>
      <name val="Calibri"/>
      <family val="2"/>
    </font>
    <font>
      <sz val="11"/>
      <color indexed="17"/>
      <name val="Calibri"/>
      <family val="2"/>
    </font>
    <font>
      <b/>
      <sz val="26"/>
      <name val="Times New Roman"/>
      <family val="1"/>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b/>
      <sz val="14"/>
      <color indexed="9"/>
      <name val="Times New Roman"/>
      <family val="1"/>
    </font>
    <font>
      <sz val="10"/>
      <name val="Verdana"/>
      <family val="2"/>
    </font>
    <font>
      <sz val="10"/>
      <name val="Helv"/>
      <charset val="204"/>
    </font>
    <font>
      <b/>
      <sz val="18"/>
      <color indexed="56"/>
      <name val="Cambria"/>
      <family val="2"/>
    </font>
    <font>
      <sz val="11"/>
      <color indexed="10"/>
      <name val="Calibri"/>
      <family val="2"/>
    </font>
    <font>
      <sz val="9"/>
      <name val="Arial"/>
      <family val="2"/>
    </font>
    <font>
      <b/>
      <sz val="10"/>
      <color theme="0"/>
      <name val="Calibri"/>
      <family val="2"/>
      <scheme val="minor"/>
    </font>
    <font>
      <sz val="9"/>
      <color theme="0"/>
      <name val="Calibri"/>
      <family val="2"/>
      <scheme val="minor"/>
    </font>
    <font>
      <b/>
      <sz val="14"/>
      <color theme="0"/>
      <name val="Calibri"/>
      <family val="2"/>
      <scheme val="minor"/>
    </font>
    <font>
      <u/>
      <sz val="9"/>
      <color theme="10"/>
      <name val="Calibri"/>
      <family val="2"/>
      <scheme val="minor"/>
    </font>
    <font>
      <b/>
      <i/>
      <sz val="10"/>
      <color theme="1"/>
      <name val="Calibri"/>
      <family val="2"/>
      <scheme val="minor"/>
    </font>
  </fonts>
  <fills count="51">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indexed="51"/>
        <bgColor indexed="64"/>
      </patternFill>
    </fill>
    <fill>
      <patternFill patternType="solid">
        <fgColor indexed="22"/>
        <bgColor indexed="64"/>
      </patternFill>
    </fill>
    <fill>
      <patternFill patternType="solid">
        <fgColor indexed="26"/>
      </patternFill>
    </fill>
    <fill>
      <patternFill patternType="solid">
        <fgColor rgb="FFD8D8D8"/>
        <bgColor rgb="FF000000"/>
      </patternFill>
    </fill>
    <fill>
      <patternFill patternType="solid">
        <fgColor rgb="FFF2F2F2"/>
        <bgColor rgb="FF000000"/>
      </patternFill>
    </fill>
    <fill>
      <patternFill patternType="solid">
        <fgColor rgb="FFFF0000"/>
        <bgColor indexed="64"/>
      </patternFill>
    </fill>
    <fill>
      <patternFill patternType="solid">
        <fgColor theme="2" tint="-9.9978637043366805E-2"/>
        <bgColor indexed="64"/>
      </patternFill>
    </fill>
    <fill>
      <patternFill patternType="solid">
        <fgColor indexed="55"/>
        <bgColor indexed="64"/>
      </patternFill>
    </fill>
    <fill>
      <patternFill patternType="solid">
        <fgColor rgb="FFFFC000"/>
        <bgColor indexed="64"/>
      </patternFill>
    </fill>
    <fill>
      <patternFill patternType="solid">
        <fgColor theme="0" tint="-0.24994659260841701"/>
        <bgColor indexed="64"/>
      </patternFill>
    </fill>
    <fill>
      <patternFill patternType="solid">
        <fgColor rgb="FFFFCC00"/>
        <bgColor indexed="64"/>
      </patternFill>
    </fill>
    <fill>
      <patternFill patternType="solid">
        <fgColor theme="0" tint="-0.14999847407452621"/>
        <bgColor indexed="64"/>
      </patternFill>
    </fill>
    <fill>
      <patternFill patternType="solid">
        <fgColor rgb="FFFF9900"/>
        <bgColor rgb="FF000000"/>
      </patternFill>
    </fill>
    <fill>
      <patternFill patternType="solid">
        <fgColor theme="6" tint="0.59999389629810485"/>
        <bgColor indexed="64"/>
      </patternFill>
    </fill>
    <fill>
      <patternFill patternType="solid">
        <fgColor theme="6" tint="0.39997558519241921"/>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8"/>
        <bgColor indexed="64"/>
      </patternFill>
    </fill>
    <fill>
      <patternFill patternType="solid">
        <fgColor theme="1"/>
        <bgColor indexed="64"/>
      </patternFill>
    </fill>
    <fill>
      <patternFill patternType="solid">
        <fgColor theme="4" tint="0.59999389629810485"/>
        <bgColor indexed="64"/>
      </patternFill>
    </fill>
    <fill>
      <patternFill patternType="solid">
        <fgColor rgb="FF00B050"/>
        <bgColor indexed="64"/>
      </patternFill>
    </fill>
  </fills>
  <borders count="62">
    <border>
      <left/>
      <right/>
      <top/>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medium">
        <color indexed="64"/>
      </right>
      <top style="medium">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481">
    <xf numFmtId="0" fontId="0" fillId="0" borderId="0"/>
    <xf numFmtId="43" fontId="2" fillId="0" borderId="0" applyFont="0" applyFill="0" applyBorder="0" applyAlignment="0" applyProtection="0"/>
    <xf numFmtId="0" fontId="4" fillId="0" borderId="0"/>
    <xf numFmtId="0" fontId="5" fillId="0" borderId="0"/>
    <xf numFmtId="44" fontId="2" fillId="0" borderId="0" applyFont="0" applyFill="0" applyBorder="0" applyAlignment="0" applyProtection="0"/>
    <xf numFmtId="167"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13" fillId="0" borderId="0"/>
    <xf numFmtId="164" fontId="13" fillId="0" borderId="0" applyFont="0" applyFill="0" applyBorder="0" applyAlignment="0" applyProtection="0"/>
    <xf numFmtId="44" fontId="12" fillId="0" borderId="0" applyFont="0" applyFill="0" applyBorder="0" applyAlignment="0" applyProtection="0"/>
    <xf numFmtId="174" fontId="3" fillId="0" borderId="0" applyFont="0" applyFill="0" applyBorder="0" applyAlignment="0" applyProtection="0"/>
    <xf numFmtId="174" fontId="13" fillId="0" borderId="0" applyFont="0" applyFill="0" applyBorder="0" applyAlignment="0" applyProtection="0"/>
    <xf numFmtId="9" fontId="15" fillId="0" borderId="0" applyFont="0" applyFill="0" applyBorder="0" applyAlignment="0" applyProtection="0"/>
    <xf numFmtId="168" fontId="3" fillId="0" borderId="0" applyFont="0" applyFill="0" applyBorder="0" applyAlignment="0" applyProtection="0"/>
    <xf numFmtId="4" fontId="3" fillId="0" borderId="0"/>
    <xf numFmtId="0" fontId="3" fillId="0" borderId="0"/>
    <xf numFmtId="0" fontId="3" fillId="0" borderId="0"/>
    <xf numFmtId="0" fontId="3" fillId="0" borderId="0"/>
    <xf numFmtId="0" fontId="3" fillId="9" borderId="29" applyNumberFormat="0" applyFont="0" applyAlignment="0" applyProtection="0"/>
    <xf numFmtId="0" fontId="3" fillId="0" borderId="0"/>
    <xf numFmtId="0" fontId="12" fillId="0" borderId="0"/>
    <xf numFmtId="0" fontId="12" fillId="0" borderId="0"/>
    <xf numFmtId="0" fontId="12" fillId="0" borderId="0"/>
    <xf numFmtId="167" fontId="3" fillId="0" borderId="0" applyFont="0" applyFill="0" applyBorder="0" applyAlignment="0" applyProtection="0"/>
    <xf numFmtId="167" fontId="3" fillId="0" borderId="0" applyFont="0" applyFill="0" applyBorder="0" applyAlignment="0" applyProtection="0"/>
    <xf numFmtId="0" fontId="24" fillId="0" borderId="0"/>
    <xf numFmtId="0" fontId="2" fillId="0" borderId="0"/>
    <xf numFmtId="0" fontId="2" fillId="0" borderId="0"/>
    <xf numFmtId="0" fontId="48" fillId="0" borderId="0" applyNumberFormat="0" applyFill="0" applyBorder="0" applyAlignment="0" applyProtection="0"/>
    <xf numFmtId="0" fontId="67" fillId="0" borderId="0"/>
    <xf numFmtId="39" fontId="67"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3" fillId="44" borderId="52" applyNumberFormat="0" applyAlignment="0" applyProtection="0"/>
    <xf numFmtId="0" fontId="73" fillId="44" borderId="52" applyNumberFormat="0" applyAlignment="0" applyProtection="0"/>
    <xf numFmtId="0" fontId="73" fillId="44" borderId="52" applyNumberFormat="0" applyAlignment="0" applyProtection="0"/>
    <xf numFmtId="0" fontId="73" fillId="44" borderId="52" applyNumberFormat="0" applyAlignment="0" applyProtection="0"/>
    <xf numFmtId="0" fontId="73" fillId="44" borderId="52" applyNumberFormat="0" applyAlignment="0" applyProtection="0"/>
    <xf numFmtId="0" fontId="73" fillId="44" borderId="52" applyNumberFormat="0" applyAlignment="0" applyProtection="0"/>
    <xf numFmtId="0" fontId="73" fillId="44" borderId="52" applyNumberFormat="0" applyAlignment="0" applyProtection="0"/>
    <xf numFmtId="0" fontId="73" fillId="44" borderId="52" applyNumberFormat="0" applyAlignment="0" applyProtection="0"/>
    <xf numFmtId="0" fontId="73" fillId="44" borderId="52" applyNumberFormat="0" applyAlignment="0" applyProtection="0"/>
    <xf numFmtId="0" fontId="70" fillId="0" borderId="0"/>
    <xf numFmtId="0" fontId="74" fillId="45" borderId="53" applyNumberFormat="0" applyAlignment="0" applyProtection="0"/>
    <xf numFmtId="0" fontId="74" fillId="45" borderId="53" applyNumberFormat="0" applyAlignment="0" applyProtection="0"/>
    <xf numFmtId="0" fontId="74" fillId="45" borderId="53" applyNumberFormat="0" applyAlignment="0" applyProtection="0"/>
    <xf numFmtId="0" fontId="74" fillId="45" borderId="53" applyNumberFormat="0" applyAlignment="0" applyProtection="0"/>
    <xf numFmtId="0" fontId="74" fillId="45" borderId="53" applyNumberFormat="0" applyAlignment="0" applyProtection="0"/>
    <xf numFmtId="0" fontId="74" fillId="45" borderId="53" applyNumberFormat="0" applyAlignment="0" applyProtection="0"/>
    <xf numFmtId="0" fontId="74" fillId="45" borderId="53" applyNumberFormat="0" applyAlignment="0" applyProtection="0"/>
    <xf numFmtId="0" fontId="74" fillId="45" borderId="53" applyNumberFormat="0" applyAlignment="0" applyProtection="0"/>
    <xf numFmtId="0" fontId="74" fillId="45" borderId="53" applyNumberFormat="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75" fillId="0" borderId="54" applyFont="0" applyFill="0" applyBorder="0" applyAlignment="0" applyProtection="0">
      <alignment horizontal="right" vertical="center"/>
      <protection hidden="1"/>
    </xf>
    <xf numFmtId="2" fontId="76" fillId="0" borderId="0">
      <alignment horizontal="center"/>
    </xf>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9" fillId="0" borderId="0" applyNumberFormat="0"/>
    <xf numFmtId="38" fontId="68" fillId="8" borderId="0" applyNumberFormat="0" applyBorder="0" applyAlignment="0" applyProtection="0"/>
    <xf numFmtId="0" fontId="63" fillId="0" borderId="13" applyNumberFormat="0" applyAlignment="0" applyProtection="0">
      <alignment horizontal="left" vertical="center"/>
    </xf>
    <xf numFmtId="0" fontId="63" fillId="0" borderId="21">
      <alignment horizontal="left" vertical="center"/>
    </xf>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2" fillId="0" borderId="57" applyNumberFormat="0" applyFill="0" applyAlignment="0" applyProtection="0"/>
    <xf numFmtId="0" fontId="82" fillId="0" borderId="57" applyNumberFormat="0" applyFill="0" applyAlignment="0" applyProtection="0"/>
    <xf numFmtId="0" fontId="82" fillId="0" borderId="57" applyNumberFormat="0" applyFill="0" applyAlignment="0" applyProtection="0"/>
    <xf numFmtId="0" fontId="82" fillId="0" borderId="57" applyNumberFormat="0" applyFill="0" applyAlignment="0" applyProtection="0"/>
    <xf numFmtId="0" fontId="82" fillId="0" borderId="57" applyNumberFormat="0" applyFill="0" applyAlignment="0" applyProtection="0"/>
    <xf numFmtId="0" fontId="82" fillId="0" borderId="57" applyNumberFormat="0" applyFill="0" applyAlignment="0" applyProtection="0"/>
    <xf numFmtId="0" fontId="82" fillId="0" borderId="57" applyNumberFormat="0" applyFill="0" applyAlignment="0" applyProtection="0"/>
    <xf numFmtId="0" fontId="82" fillId="0" borderId="57" applyNumberFormat="0" applyFill="0" applyAlignment="0" applyProtection="0"/>
    <xf numFmtId="0" fontId="82" fillId="0" borderId="57"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0" fontId="68" fillId="3" borderId="34" applyNumberFormat="0" applyBorder="0" applyAlignment="0" applyProtection="0"/>
    <xf numFmtId="0" fontId="84" fillId="31" borderId="52" applyNumberFormat="0" applyAlignment="0" applyProtection="0"/>
    <xf numFmtId="0" fontId="84" fillId="31" borderId="52" applyNumberFormat="0" applyAlignment="0" applyProtection="0"/>
    <xf numFmtId="0" fontId="84" fillId="31" borderId="52" applyNumberFormat="0" applyAlignment="0" applyProtection="0"/>
    <xf numFmtId="0" fontId="84" fillId="31" borderId="52" applyNumberFormat="0" applyAlignment="0" applyProtection="0"/>
    <xf numFmtId="0" fontId="84" fillId="31" borderId="52" applyNumberFormat="0" applyAlignment="0" applyProtection="0"/>
    <xf numFmtId="0" fontId="84" fillId="31" borderId="52" applyNumberFormat="0" applyAlignment="0" applyProtection="0"/>
    <xf numFmtId="0" fontId="84" fillId="31" borderId="52" applyNumberFormat="0" applyAlignment="0" applyProtection="0"/>
    <xf numFmtId="0" fontId="84" fillId="31" borderId="52" applyNumberFormat="0" applyAlignment="0" applyProtection="0"/>
    <xf numFmtId="0" fontId="84" fillId="31" borderId="52" applyNumberFormat="0" applyAlignment="0" applyProtection="0"/>
    <xf numFmtId="182" fontId="3" fillId="0" borderId="0" applyFont="0" applyFill="0" applyBorder="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1" fontId="87" fillId="0" borderId="0"/>
    <xf numFmtId="0" fontId="2" fillId="9" borderId="29" applyNumberFormat="0" applyFont="0" applyAlignment="0" applyProtection="0"/>
    <xf numFmtId="0" fontId="2" fillId="9" borderId="29" applyNumberFormat="0" applyFont="0" applyAlignment="0" applyProtection="0"/>
    <xf numFmtId="0" fontId="2" fillId="9" borderId="29" applyNumberFormat="0" applyFont="0" applyAlignment="0" applyProtection="0"/>
    <xf numFmtId="0" fontId="2" fillId="9" borderId="29" applyNumberFormat="0" applyFont="0" applyAlignment="0" applyProtection="0"/>
    <xf numFmtId="0" fontId="2" fillId="9" borderId="29" applyNumberFormat="0" applyFont="0" applyAlignment="0" applyProtection="0"/>
    <xf numFmtId="0" fontId="2" fillId="9" borderId="29" applyNumberFormat="0" applyFont="0" applyAlignment="0" applyProtection="0"/>
    <xf numFmtId="0" fontId="2" fillId="9" borderId="29" applyNumberFormat="0" applyFont="0" applyAlignment="0" applyProtection="0"/>
    <xf numFmtId="0" fontId="2" fillId="9" borderId="29" applyNumberFormat="0" applyFont="0" applyAlignment="0" applyProtection="0"/>
    <xf numFmtId="0" fontId="2" fillId="9" borderId="29" applyNumberFormat="0" applyFont="0" applyAlignment="0" applyProtection="0"/>
    <xf numFmtId="0" fontId="88" fillId="44" borderId="59" applyNumberFormat="0" applyAlignment="0" applyProtection="0"/>
    <xf numFmtId="0" fontId="88" fillId="44" borderId="59" applyNumberFormat="0" applyAlignment="0" applyProtection="0"/>
    <xf numFmtId="0" fontId="88" fillId="44" borderId="59" applyNumberFormat="0" applyAlignment="0" applyProtection="0"/>
    <xf numFmtId="0" fontId="88" fillId="44" borderId="59" applyNumberFormat="0" applyAlignment="0" applyProtection="0"/>
    <xf numFmtId="0" fontId="88" fillId="44" borderId="59" applyNumberFormat="0" applyAlignment="0" applyProtection="0"/>
    <xf numFmtId="0" fontId="88" fillId="44" borderId="59" applyNumberFormat="0" applyAlignment="0" applyProtection="0"/>
    <xf numFmtId="0" fontId="88" fillId="44" borderId="59" applyNumberFormat="0" applyAlignment="0" applyProtection="0"/>
    <xf numFmtId="0" fontId="88" fillId="44" borderId="59" applyNumberFormat="0" applyAlignment="0" applyProtection="0"/>
    <xf numFmtId="0" fontId="88" fillId="44" borderId="59" applyNumberFormat="0" applyAlignment="0" applyProtection="0"/>
    <xf numFmtId="10" fontId="3" fillId="0" borderId="0" applyFont="0" applyFill="0" applyBorder="0" applyAlignment="0" applyProtection="0"/>
    <xf numFmtId="0" fontId="89" fillId="47" borderId="0" applyNumberFormat="0" applyFont="0" applyAlignment="0"/>
    <xf numFmtId="0" fontId="90" fillId="0" borderId="0"/>
    <xf numFmtId="0" fontId="7" fillId="0" borderId="0"/>
    <xf numFmtId="0" fontId="90" fillId="0" borderId="0"/>
    <xf numFmtId="0" fontId="91"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44" fontId="2" fillId="0" borderId="0" applyFont="0" applyFill="0" applyBorder="0" applyAlignment="0" applyProtection="0"/>
    <xf numFmtId="44" fontId="12"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44" fontId="7" fillId="0" borderId="0" applyFon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cellStyleXfs>
  <cellXfs count="710">
    <xf numFmtId="0" fontId="0" fillId="0" borderId="0" xfId="0"/>
    <xf numFmtId="0" fontId="6" fillId="3" borderId="0" xfId="0" applyFont="1" applyFill="1"/>
    <xf numFmtId="0" fontId="7" fillId="3" borderId="0" xfId="0" applyFont="1" applyFill="1"/>
    <xf numFmtId="0" fontId="7" fillId="0" borderId="0" xfId="0" applyFont="1"/>
    <xf numFmtId="0" fontId="9" fillId="4" borderId="0" xfId="1" applyNumberFormat="1" applyFont="1" applyFill="1" applyBorder="1" applyAlignment="1">
      <alignment horizontal="left" wrapText="1"/>
    </xf>
    <xf numFmtId="3" fontId="9" fillId="4" borderId="0" xfId="4" applyNumberFormat="1" applyFont="1" applyFill="1" applyBorder="1" applyAlignment="1">
      <alignment horizontal="right" wrapText="1"/>
    </xf>
    <xf numFmtId="49" fontId="8" fillId="2" borderId="0" xfId="0" applyNumberFormat="1" applyFont="1" applyFill="1" applyBorder="1" applyAlignment="1" applyProtection="1">
      <alignment horizontal="right"/>
      <protection locked="0"/>
    </xf>
    <xf numFmtId="49" fontId="9" fillId="2" borderId="0" xfId="0" applyNumberFormat="1" applyFont="1" applyFill="1" applyBorder="1" applyAlignment="1" applyProtection="1">
      <alignment horizontal="right"/>
      <protection locked="0"/>
    </xf>
    <xf numFmtId="0" fontId="7" fillId="5" borderId="0" xfId="0" applyFont="1" applyFill="1"/>
    <xf numFmtId="0" fontId="6" fillId="0" borderId="0" xfId="0" applyFont="1"/>
    <xf numFmtId="0" fontId="14" fillId="0" borderId="0" xfId="0" applyFont="1"/>
    <xf numFmtId="49" fontId="8" fillId="2" borderId="4" xfId="0" applyNumberFormat="1" applyFont="1" applyFill="1" applyBorder="1" applyAlignment="1" applyProtection="1">
      <alignment horizontal="left"/>
      <protection locked="0"/>
    </xf>
    <xf numFmtId="49" fontId="8" fillId="2" borderId="5" xfId="0" applyNumberFormat="1" applyFont="1" applyFill="1" applyBorder="1" applyAlignment="1" applyProtection="1">
      <alignment horizontal="left"/>
      <protection locked="0"/>
    </xf>
    <xf numFmtId="49" fontId="9" fillId="2" borderId="5" xfId="0" applyNumberFormat="1" applyFont="1" applyFill="1" applyBorder="1" applyAlignment="1" applyProtection="1">
      <alignment horizontal="right"/>
      <protection locked="0"/>
    </xf>
    <xf numFmtId="49" fontId="8" fillId="2" borderId="7" xfId="0" applyNumberFormat="1" applyFont="1" applyFill="1" applyBorder="1" applyAlignment="1" applyProtection="1">
      <alignment horizontal="left"/>
      <protection locked="0"/>
    </xf>
    <xf numFmtId="49" fontId="9" fillId="4" borderId="7" xfId="1" applyNumberFormat="1" applyFont="1" applyFill="1" applyBorder="1" applyAlignment="1">
      <alignment horizontal="right"/>
    </xf>
    <xf numFmtId="3" fontId="9" fillId="4" borderId="8" xfId="4" applyNumberFormat="1" applyFont="1" applyFill="1" applyBorder="1" applyAlignment="1">
      <alignment horizontal="left" wrapText="1"/>
    </xf>
    <xf numFmtId="49" fontId="10" fillId="4" borderId="9" xfId="1" applyNumberFormat="1" applyFont="1" applyFill="1" applyBorder="1" applyAlignment="1">
      <alignment horizontal="right"/>
    </xf>
    <xf numFmtId="49" fontId="9" fillId="3" borderId="7" xfId="1" applyNumberFormat="1" applyFont="1" applyFill="1" applyBorder="1" applyAlignment="1" applyProtection="1">
      <alignment horizontal="right"/>
      <protection locked="0"/>
    </xf>
    <xf numFmtId="0" fontId="6" fillId="0" borderId="0" xfId="0" applyFont="1" applyAlignment="1">
      <alignment textRotation="90"/>
    </xf>
    <xf numFmtId="0" fontId="6" fillId="0" borderId="0" xfId="0" applyFont="1" applyAlignment="1">
      <alignment horizontal="right"/>
    </xf>
    <xf numFmtId="0" fontId="6" fillId="0" borderId="0" xfId="0" applyFont="1" applyAlignment="1">
      <alignment wrapText="1"/>
    </xf>
    <xf numFmtId="0" fontId="19" fillId="7" borderId="0" xfId="9" applyFont="1" applyFill="1"/>
    <xf numFmtId="0" fontId="3" fillId="7" borderId="0" xfId="9" applyFont="1" applyFill="1"/>
    <xf numFmtId="0" fontId="3" fillId="0" borderId="0" xfId="9"/>
    <xf numFmtId="0" fontId="3" fillId="0" borderId="0" xfId="9" applyFont="1" applyAlignment="1">
      <alignment vertical="center"/>
    </xf>
    <xf numFmtId="0" fontId="3" fillId="0" borderId="0" xfId="9" applyFont="1" applyFill="1"/>
    <xf numFmtId="0" fontId="3" fillId="0" borderId="0" xfId="9" applyFill="1"/>
    <xf numFmtId="0" fontId="19" fillId="0" borderId="0" xfId="9" applyFont="1" applyFill="1"/>
    <xf numFmtId="0" fontId="3" fillId="0" borderId="0" xfId="9" applyFont="1" applyFill="1" applyAlignment="1">
      <alignment vertical="center"/>
    </xf>
    <xf numFmtId="3" fontId="10" fillId="4" borderId="1" xfId="4" applyNumberFormat="1" applyFont="1" applyFill="1" applyBorder="1" applyAlignment="1">
      <alignment horizontal="right"/>
    </xf>
    <xf numFmtId="0" fontId="7" fillId="0" borderId="0" xfId="0" applyFont="1" applyAlignment="1">
      <alignment horizontal="right"/>
    </xf>
    <xf numFmtId="0" fontId="7" fillId="5" borderId="0" xfId="0" applyFont="1" applyFill="1" applyAlignment="1">
      <alignment horizontal="right"/>
    </xf>
    <xf numFmtId="0" fontId="23" fillId="0" borderId="15" xfId="9" applyFont="1" applyBorder="1" applyAlignment="1">
      <alignment horizontal="right" vertical="center"/>
    </xf>
    <xf numFmtId="0" fontId="23" fillId="0" borderId="13" xfId="9" applyFont="1" applyBorder="1" applyAlignment="1">
      <alignment vertical="center"/>
    </xf>
    <xf numFmtId="0" fontId="19" fillId="0" borderId="17" xfId="9" applyFont="1" applyBorder="1" applyAlignment="1">
      <alignment vertical="center"/>
    </xf>
    <xf numFmtId="0" fontId="3" fillId="0" borderId="0" xfId="9" applyFont="1" applyBorder="1" applyAlignment="1">
      <alignment vertical="center"/>
    </xf>
    <xf numFmtId="0" fontId="23" fillId="0" borderId="15" xfId="9" applyFont="1" applyBorder="1" applyAlignment="1">
      <alignment vertical="center"/>
    </xf>
    <xf numFmtId="0" fontId="19" fillId="0" borderId="15" xfId="9" applyFont="1" applyBorder="1" applyAlignment="1">
      <alignment vertical="center"/>
    </xf>
    <xf numFmtId="0" fontId="19" fillId="0" borderId="21" xfId="9" applyFont="1" applyBorder="1" applyAlignment="1">
      <alignment vertical="center"/>
    </xf>
    <xf numFmtId="168" fontId="19" fillId="0" borderId="22" xfId="9" applyNumberFormat="1" applyFont="1" applyBorder="1" applyAlignment="1">
      <alignment vertical="center"/>
    </xf>
    <xf numFmtId="0" fontId="19" fillId="0" borderId="21" xfId="9" applyFont="1" applyBorder="1" applyAlignment="1">
      <alignment vertical="center" wrapText="1"/>
    </xf>
    <xf numFmtId="0" fontId="3" fillId="3" borderId="0" xfId="9" applyFill="1" applyBorder="1" applyAlignment="1">
      <alignment wrapText="1"/>
    </xf>
    <xf numFmtId="176" fontId="6" fillId="0" borderId="0" xfId="1" applyNumberFormat="1" applyFont="1" applyAlignment="1">
      <alignment horizontal="right"/>
    </xf>
    <xf numFmtId="176" fontId="3" fillId="0" borderId="0" xfId="1" applyNumberFormat="1" applyFont="1" applyBorder="1" applyAlignment="1">
      <alignment vertical="center"/>
    </xf>
    <xf numFmtId="176" fontId="3" fillId="3" borderId="0" xfId="1" applyNumberFormat="1" applyFont="1" applyFill="1" applyBorder="1"/>
    <xf numFmtId="0" fontId="23" fillId="0" borderId="12" xfId="9" applyFont="1" applyBorder="1" applyAlignment="1">
      <alignment horizontal="right" vertical="center"/>
    </xf>
    <xf numFmtId="0" fontId="23" fillId="0" borderId="16" xfId="9" applyFont="1" applyBorder="1" applyAlignment="1">
      <alignment horizontal="right" vertical="center"/>
    </xf>
    <xf numFmtId="0" fontId="23" fillId="0" borderId="17" xfId="9" applyFont="1" applyBorder="1" applyAlignment="1">
      <alignment vertical="center"/>
    </xf>
    <xf numFmtId="0" fontId="23" fillId="0" borderId="18" xfId="9" applyFont="1" applyBorder="1" applyAlignment="1">
      <alignment vertical="center"/>
    </xf>
    <xf numFmtId="0" fontId="23" fillId="0" borderId="19" xfId="9" applyFont="1" applyBorder="1" applyAlignment="1">
      <alignment horizontal="right" vertical="center"/>
    </xf>
    <xf numFmtId="0" fontId="23" fillId="0" borderId="1" xfId="9" applyFont="1" applyBorder="1" applyAlignment="1">
      <alignment vertical="center"/>
    </xf>
    <xf numFmtId="0" fontId="23" fillId="0" borderId="9" xfId="9" applyFont="1" applyBorder="1" applyAlignment="1">
      <alignment vertical="center"/>
    </xf>
    <xf numFmtId="0" fontId="19" fillId="0" borderId="20" xfId="9" applyFont="1" applyBorder="1" applyAlignment="1">
      <alignment horizontal="right" vertical="center"/>
    </xf>
    <xf numFmtId="2" fontId="19" fillId="0" borderId="22" xfId="9" applyNumberFormat="1" applyFont="1" applyBorder="1" applyAlignment="1">
      <alignment vertical="center"/>
    </xf>
    <xf numFmtId="172" fontId="19" fillId="0" borderId="22" xfId="9" applyNumberFormat="1" applyFont="1" applyBorder="1" applyAlignment="1">
      <alignment vertical="center"/>
    </xf>
    <xf numFmtId="0" fontId="19" fillId="0" borderId="23" xfId="9" applyFont="1" applyBorder="1" applyAlignment="1">
      <alignment horizontal="right" vertical="center"/>
    </xf>
    <xf numFmtId="0" fontId="19" fillId="0" borderId="3" xfId="9" applyFont="1" applyBorder="1" applyAlignment="1">
      <alignment vertical="center"/>
    </xf>
    <xf numFmtId="0" fontId="19" fillId="0" borderId="3" xfId="9" applyFont="1" applyFill="1" applyBorder="1" applyAlignment="1">
      <alignment vertical="center"/>
    </xf>
    <xf numFmtId="172" fontId="19" fillId="0" borderId="24" xfId="9" applyNumberFormat="1" applyFont="1" applyBorder="1" applyAlignment="1">
      <alignment vertical="center"/>
    </xf>
    <xf numFmtId="0" fontId="19" fillId="0" borderId="24" xfId="9" applyFont="1" applyBorder="1" applyAlignment="1">
      <alignment vertical="center"/>
    </xf>
    <xf numFmtId="168" fontId="19" fillId="0" borderId="24" xfId="9" applyNumberFormat="1" applyFont="1" applyBorder="1" applyAlignment="1">
      <alignment vertical="center"/>
    </xf>
    <xf numFmtId="0" fontId="19" fillId="0" borderId="22" xfId="9" applyFont="1" applyBorder="1" applyAlignment="1">
      <alignment vertical="center"/>
    </xf>
    <xf numFmtId="0" fontId="19" fillId="0" borderId="21" xfId="9" applyFont="1" applyFill="1" applyBorder="1" applyAlignment="1">
      <alignment vertical="center"/>
    </xf>
    <xf numFmtId="0" fontId="19" fillId="0" borderId="22" xfId="9" applyFont="1" applyBorder="1" applyAlignment="1">
      <alignment horizontal="right" vertical="center"/>
    </xf>
    <xf numFmtId="0" fontId="19" fillId="0" borderId="20" xfId="9" applyFont="1" applyBorder="1" applyAlignment="1">
      <alignment vertical="center"/>
    </xf>
    <xf numFmtId="9" fontId="19" fillId="0" borderId="20" xfId="9" applyNumberFormat="1" applyFont="1" applyBorder="1" applyAlignment="1">
      <alignment vertical="center"/>
    </xf>
    <xf numFmtId="0" fontId="23" fillId="0" borderId="16" xfId="9" applyFont="1" applyFill="1" applyBorder="1" applyAlignment="1">
      <alignment horizontal="right" vertical="center"/>
    </xf>
    <xf numFmtId="0" fontId="23" fillId="0" borderId="17" xfId="9" applyFont="1" applyFill="1" applyBorder="1" applyAlignment="1">
      <alignment vertical="center"/>
    </xf>
    <xf numFmtId="0" fontId="19" fillId="0" borderId="25" xfId="9" applyFont="1" applyFill="1" applyBorder="1" applyAlignment="1">
      <alignment horizontal="right" vertical="center"/>
    </xf>
    <xf numFmtId="0" fontId="19" fillId="0" borderId="2" xfId="9" applyFont="1" applyFill="1" applyBorder="1" applyAlignment="1">
      <alignment vertical="center"/>
    </xf>
    <xf numFmtId="0" fontId="19" fillId="0" borderId="26" xfId="9" applyFont="1" applyFill="1" applyBorder="1" applyAlignment="1">
      <alignment vertical="center"/>
    </xf>
    <xf numFmtId="1" fontId="19" fillId="0" borderId="16" xfId="9" applyNumberFormat="1" applyFont="1" applyBorder="1" applyAlignment="1">
      <alignment horizontal="right" vertical="center"/>
    </xf>
    <xf numFmtId="168" fontId="19" fillId="0" borderId="18" xfId="9" applyNumberFormat="1" applyFont="1" applyBorder="1" applyAlignment="1">
      <alignment vertical="center"/>
    </xf>
    <xf numFmtId="0" fontId="3" fillId="3" borderId="0" xfId="9" applyFont="1" applyFill="1" applyBorder="1"/>
    <xf numFmtId="0" fontId="23" fillId="8" borderId="12" xfId="9" applyFont="1" applyFill="1" applyBorder="1" applyAlignment="1">
      <alignment vertical="center"/>
    </xf>
    <xf numFmtId="0" fontId="3" fillId="8" borderId="13" xfId="9" applyFont="1" applyFill="1" applyBorder="1" applyAlignment="1">
      <alignment vertical="center"/>
    </xf>
    <xf numFmtId="0" fontId="23" fillId="0" borderId="8" xfId="9" applyFont="1" applyFill="1" applyBorder="1" applyAlignment="1">
      <alignment vertical="center"/>
    </xf>
    <xf numFmtId="0" fontId="19" fillId="0" borderId="0" xfId="9" applyFont="1" applyFill="1" applyBorder="1"/>
    <xf numFmtId="0" fontId="19" fillId="3" borderId="15" xfId="9" applyFont="1" applyFill="1" applyBorder="1"/>
    <xf numFmtId="168" fontId="19" fillId="3" borderId="15" xfId="9" applyNumberFormat="1" applyFont="1" applyFill="1" applyBorder="1"/>
    <xf numFmtId="0" fontId="19" fillId="3" borderId="15" xfId="9" quotePrefix="1" applyFont="1" applyFill="1" applyBorder="1" applyAlignment="1">
      <alignment wrapText="1"/>
    </xf>
    <xf numFmtId="0" fontId="19" fillId="3" borderId="15" xfId="9" applyFont="1" applyFill="1" applyBorder="1" applyAlignment="1">
      <alignment wrapText="1"/>
    </xf>
    <xf numFmtId="0" fontId="3" fillId="0" borderId="0" xfId="9" applyFont="1"/>
    <xf numFmtId="0" fontId="33" fillId="0" borderId="27" xfId="22" applyFont="1" applyFill="1" applyBorder="1" applyAlignment="1">
      <alignment vertical="center" wrapText="1"/>
    </xf>
    <xf numFmtId="0" fontId="20" fillId="0" borderId="25" xfId="22" applyFont="1" applyFill="1" applyBorder="1" applyAlignment="1">
      <alignment horizontal="left" vertical="center"/>
    </xf>
    <xf numFmtId="0" fontId="34" fillId="12" borderId="15" xfId="22" applyFont="1" applyFill="1" applyBorder="1" applyAlignment="1">
      <alignment vertical="center" wrapText="1"/>
    </xf>
    <xf numFmtId="9" fontId="20" fillId="0" borderId="15" xfId="22" applyNumberFormat="1" applyFont="1" applyFill="1" applyBorder="1" applyAlignment="1">
      <alignment horizontal="right" vertical="center"/>
    </xf>
    <xf numFmtId="0" fontId="20" fillId="13" borderId="15" xfId="22" applyFont="1" applyFill="1" applyBorder="1" applyAlignment="1">
      <alignment horizontal="right" vertical="center" wrapText="1"/>
    </xf>
    <xf numFmtId="165" fontId="6" fillId="3" borderId="0" xfId="0" applyNumberFormat="1" applyFont="1" applyFill="1"/>
    <xf numFmtId="0" fontId="0" fillId="0" borderId="0" xfId="0" applyAlignment="1">
      <alignment wrapText="1"/>
    </xf>
    <xf numFmtId="1" fontId="23" fillId="0" borderId="15" xfId="16" applyNumberFormat="1" applyFont="1" applyBorder="1" applyAlignment="1">
      <alignment horizontal="right" vertical="center" wrapText="1"/>
    </xf>
    <xf numFmtId="0" fontId="33" fillId="0" borderId="27" xfId="0" applyFont="1" applyBorder="1" applyAlignment="1">
      <alignment vertical="center" wrapText="1"/>
    </xf>
    <xf numFmtId="175" fontId="33" fillId="0" borderId="27" xfId="0" applyNumberFormat="1" applyFont="1" applyBorder="1" applyAlignment="1">
      <alignment vertical="center" wrapText="1"/>
    </xf>
    <xf numFmtId="177" fontId="33" fillId="0" borderId="27" xfId="0" applyNumberFormat="1" applyFont="1" applyBorder="1" applyAlignment="1">
      <alignment vertical="center" wrapText="1"/>
    </xf>
    <xf numFmtId="169" fontId="20" fillId="0" borderId="34" xfId="8" applyNumberFormat="1" applyFont="1" applyFill="1" applyBorder="1" applyAlignment="1">
      <alignment horizontal="left" vertical="top" indent="1"/>
    </xf>
    <xf numFmtId="177" fontId="33" fillId="0" borderId="15" xfId="0" applyNumberFormat="1" applyFont="1" applyBorder="1" applyAlignment="1">
      <alignment vertical="center" wrapText="1"/>
    </xf>
    <xf numFmtId="1" fontId="33" fillId="0" borderId="15" xfId="0" applyNumberFormat="1" applyFont="1" applyBorder="1" applyAlignment="1">
      <alignment vertical="center" wrapText="1"/>
    </xf>
    <xf numFmtId="0" fontId="40" fillId="0" borderId="27" xfId="0" applyFont="1" applyBorder="1" applyAlignment="1">
      <alignment vertical="center" wrapText="1"/>
    </xf>
    <xf numFmtId="177" fontId="40" fillId="0" borderId="15" xfId="0" applyNumberFormat="1" applyFont="1" applyBorder="1" applyAlignment="1">
      <alignment vertical="center" wrapText="1"/>
    </xf>
    <xf numFmtId="1" fontId="40" fillId="0" borderId="15" xfId="0" applyNumberFormat="1" applyFont="1" applyBorder="1" applyAlignment="1">
      <alignment vertical="center" wrapText="1"/>
    </xf>
    <xf numFmtId="1" fontId="33" fillId="0" borderId="27" xfId="0" applyNumberFormat="1" applyFont="1" applyBorder="1" applyAlignment="1">
      <alignment horizontal="center" vertical="center" wrapText="1"/>
    </xf>
    <xf numFmtId="175" fontId="40" fillId="0" borderId="15" xfId="0" applyNumberFormat="1" applyFont="1" applyBorder="1" applyAlignment="1">
      <alignment vertical="center" wrapText="1"/>
    </xf>
    <xf numFmtId="175" fontId="36" fillId="16" borderId="34" xfId="24" applyNumberFormat="1" applyFont="1" applyFill="1" applyBorder="1" applyAlignment="1">
      <alignment horizontal="center"/>
    </xf>
    <xf numFmtId="175" fontId="36" fillId="16" borderId="34" xfId="24" applyNumberFormat="1" applyFont="1" applyFill="1" applyBorder="1" applyAlignment="1">
      <alignment horizontal="center" vertical="center" wrapText="1"/>
    </xf>
    <xf numFmtId="0" fontId="1" fillId="0" borderId="34" xfId="24" applyFont="1" applyBorder="1"/>
    <xf numFmtId="0" fontId="1" fillId="0" borderId="34" xfId="24" applyFont="1" applyBorder="1" applyAlignment="1">
      <alignment wrapText="1"/>
    </xf>
    <xf numFmtId="178" fontId="1" fillId="0" borderId="34" xfId="24" applyNumberFormat="1" applyFont="1" applyBorder="1" applyAlignment="1">
      <alignment wrapText="1"/>
    </xf>
    <xf numFmtId="178" fontId="1" fillId="0" borderId="34" xfId="24" applyNumberFormat="1" applyFont="1" applyBorder="1"/>
    <xf numFmtId="175" fontId="1" fillId="0" borderId="34" xfId="24" applyNumberFormat="1" applyFont="1" applyBorder="1"/>
    <xf numFmtId="178" fontId="12" fillId="0" borderId="34" xfId="24" applyNumberFormat="1" applyBorder="1" applyAlignment="1">
      <alignment wrapText="1"/>
    </xf>
    <xf numFmtId="178" fontId="37" fillId="0" borderId="34" xfId="24" applyNumberFormat="1" applyFont="1" applyFill="1" applyBorder="1"/>
    <xf numFmtId="175" fontId="36" fillId="0" borderId="34" xfId="24" applyNumberFormat="1" applyFont="1" applyBorder="1"/>
    <xf numFmtId="178" fontId="16" fillId="0" borderId="34" xfId="24" applyNumberFormat="1" applyFont="1" applyBorder="1" applyAlignment="1">
      <alignment wrapText="1"/>
    </xf>
    <xf numFmtId="0" fontId="37" fillId="0" borderId="34" xfId="24" applyFont="1" applyBorder="1" applyAlignment="1">
      <alignment wrapText="1"/>
    </xf>
    <xf numFmtId="178" fontId="37" fillId="0" borderId="34" xfId="24" applyNumberFormat="1" applyFont="1" applyBorder="1" applyAlignment="1">
      <alignment wrapText="1"/>
    </xf>
    <xf numFmtId="0" fontId="1" fillId="0" borderId="34" xfId="24" applyFont="1" applyBorder="1" applyAlignment="1">
      <alignment vertical="center" wrapText="1"/>
    </xf>
    <xf numFmtId="0" fontId="33" fillId="0" borderId="34" xfId="24" applyFont="1" applyBorder="1" applyAlignment="1">
      <alignment wrapText="1"/>
    </xf>
    <xf numFmtId="178" fontId="33" fillId="0" borderId="34" xfId="24" applyNumberFormat="1" applyFont="1" applyBorder="1" applyAlignment="1">
      <alignment wrapText="1"/>
    </xf>
    <xf numFmtId="178" fontId="33" fillId="0" borderId="34" xfId="24" applyNumberFormat="1" applyFont="1" applyFill="1" applyBorder="1"/>
    <xf numFmtId="0" fontId="36" fillId="0" borderId="34" xfId="24" applyFont="1" applyBorder="1"/>
    <xf numFmtId="0" fontId="36" fillId="16" borderId="34" xfId="24" applyFont="1" applyFill="1" applyBorder="1"/>
    <xf numFmtId="0" fontId="36" fillId="16" borderId="34" xfId="24" applyFont="1" applyFill="1" applyBorder="1" applyAlignment="1">
      <alignment wrapText="1"/>
    </xf>
    <xf numFmtId="178" fontId="36" fillId="16" borderId="34" xfId="24" applyNumberFormat="1" applyFont="1" applyFill="1" applyBorder="1"/>
    <xf numFmtId="2" fontId="43" fillId="14" borderId="0" xfId="24" applyNumberFormat="1" applyFont="1" applyFill="1" applyBorder="1" applyAlignment="1">
      <alignment horizontal="left" vertical="center" wrapText="1"/>
    </xf>
    <xf numFmtId="2" fontId="43" fillId="14" borderId="0" xfId="24" applyNumberFormat="1" applyFont="1" applyFill="1" applyBorder="1" applyAlignment="1">
      <alignment horizontal="right" vertical="center" wrapText="1"/>
    </xf>
    <xf numFmtId="2" fontId="43" fillId="14" borderId="0" xfId="24" applyNumberFormat="1" applyFont="1" applyFill="1" applyBorder="1" applyAlignment="1">
      <alignment horizontal="center" vertical="center" wrapText="1"/>
    </xf>
    <xf numFmtId="170" fontId="10" fillId="3" borderId="8" xfId="5" applyNumberFormat="1" applyFont="1" applyFill="1" applyBorder="1" applyAlignment="1" applyProtection="1">
      <alignment horizontal="left" wrapText="1"/>
    </xf>
    <xf numFmtId="49" fontId="9" fillId="2" borderId="6" xfId="0" applyNumberFormat="1" applyFont="1" applyFill="1" applyBorder="1" applyAlignment="1" applyProtection="1">
      <alignment horizontal="right" wrapText="1"/>
      <protection locked="0"/>
    </xf>
    <xf numFmtId="49" fontId="9" fillId="2" borderId="8" xfId="0" applyNumberFormat="1" applyFont="1" applyFill="1" applyBorder="1" applyAlignment="1" applyProtection="1">
      <alignment horizontal="right" wrapText="1"/>
      <protection locked="0"/>
    </xf>
    <xf numFmtId="3" fontId="10" fillId="4" borderId="10" xfId="4" applyNumberFormat="1" applyFont="1" applyFill="1" applyBorder="1" applyAlignment="1">
      <alignment horizontal="center" wrapText="1"/>
    </xf>
    <xf numFmtId="0" fontId="7" fillId="0" borderId="0" xfId="0" applyFont="1" applyAlignment="1">
      <alignment wrapText="1"/>
    </xf>
    <xf numFmtId="0" fontId="7" fillId="5" borderId="0" xfId="0" applyFont="1" applyFill="1" applyAlignment="1">
      <alignment wrapText="1"/>
    </xf>
    <xf numFmtId="49" fontId="9" fillId="2" borderId="5" xfId="0" applyNumberFormat="1" applyFont="1" applyFill="1" applyBorder="1" applyAlignment="1" applyProtection="1">
      <alignment horizontal="right" wrapText="1"/>
      <protection locked="0"/>
    </xf>
    <xf numFmtId="49" fontId="9" fillId="2" borderId="0" xfId="0" applyNumberFormat="1" applyFont="1" applyFill="1" applyBorder="1" applyAlignment="1" applyProtection="1">
      <alignment horizontal="right" wrapText="1"/>
      <protection locked="0"/>
    </xf>
    <xf numFmtId="0" fontId="7" fillId="0" borderId="0" xfId="0" applyFont="1" applyAlignment="1">
      <alignment horizontal="right" wrapText="1"/>
    </xf>
    <xf numFmtId="0" fontId="7" fillId="5" borderId="0" xfId="0" applyFont="1" applyFill="1" applyAlignment="1">
      <alignment horizontal="right" wrapText="1"/>
    </xf>
    <xf numFmtId="0" fontId="9" fillId="5" borderId="0" xfId="0" applyNumberFormat="1" applyFont="1" applyFill="1" applyBorder="1" applyProtection="1">
      <protection locked="0"/>
    </xf>
    <xf numFmtId="0" fontId="19" fillId="0" borderId="0" xfId="9" applyFont="1" applyBorder="1" applyAlignment="1">
      <alignment vertical="center"/>
    </xf>
    <xf numFmtId="0" fontId="23" fillId="0" borderId="0" xfId="9" applyFont="1" applyBorder="1" applyAlignment="1">
      <alignment horizontal="right" vertical="center"/>
    </xf>
    <xf numFmtId="0" fontId="3" fillId="0" borderId="0" xfId="9" applyFont="1" applyFill="1" applyBorder="1" applyAlignment="1">
      <alignment vertical="center"/>
    </xf>
    <xf numFmtId="0" fontId="7" fillId="3" borderId="0" xfId="0" applyFont="1" applyFill="1" applyBorder="1"/>
    <xf numFmtId="1" fontId="19" fillId="0" borderId="19" xfId="9" applyNumberFormat="1" applyFont="1" applyBorder="1" applyAlignment="1">
      <alignment horizontal="right" vertical="center"/>
    </xf>
    <xf numFmtId="168" fontId="19" fillId="0" borderId="9" xfId="9" applyNumberFormat="1" applyFont="1" applyBorder="1" applyAlignment="1">
      <alignment vertical="center"/>
    </xf>
    <xf numFmtId="0" fontId="3" fillId="0" borderId="0" xfId="22"/>
    <xf numFmtId="3" fontId="3" fillId="17" borderId="0" xfId="22" applyNumberFormat="1" applyFill="1"/>
    <xf numFmtId="3" fontId="3" fillId="0" borderId="0" xfId="22" applyNumberFormat="1"/>
    <xf numFmtId="0" fontId="3" fillId="5" borderId="0" xfId="22" applyFont="1" applyFill="1"/>
    <xf numFmtId="0" fontId="3" fillId="5" borderId="0" xfId="22" applyFill="1"/>
    <xf numFmtId="0" fontId="21" fillId="5" borderId="0" xfId="22" applyFont="1" applyFill="1"/>
    <xf numFmtId="0" fontId="45" fillId="5" borderId="0" xfId="22" applyFont="1" applyFill="1"/>
    <xf numFmtId="0" fontId="33" fillId="5" borderId="34" xfId="22" applyFont="1" applyFill="1" applyBorder="1"/>
    <xf numFmtId="0" fontId="32" fillId="5" borderId="0" xfId="22" applyFont="1" applyFill="1"/>
    <xf numFmtId="3" fontId="3" fillId="5" borderId="0" xfId="22" applyNumberFormat="1" applyFill="1"/>
    <xf numFmtId="0" fontId="37" fillId="18" borderId="36" xfId="30" applyFont="1" applyFill="1" applyBorder="1" applyAlignment="1">
      <alignment vertical="center" wrapText="1"/>
    </xf>
    <xf numFmtId="0" fontId="46" fillId="18" borderId="36" xfId="30" applyFont="1" applyFill="1" applyBorder="1" applyAlignment="1">
      <alignment vertical="center" wrapText="1"/>
    </xf>
    <xf numFmtId="0" fontId="37" fillId="18" borderId="34" xfId="30" applyFont="1" applyFill="1" applyBorder="1"/>
    <xf numFmtId="0" fontId="37" fillId="18" borderId="34" xfId="30" applyFont="1" applyFill="1" applyBorder="1" applyAlignment="1">
      <alignment horizontal="left" vertical="top" wrapText="1"/>
    </xf>
    <xf numFmtId="0" fontId="6" fillId="5" borderId="0" xfId="0" applyFont="1" applyFill="1" applyAlignment="1">
      <alignment horizontal="right"/>
    </xf>
    <xf numFmtId="0" fontId="6" fillId="5" borderId="0" xfId="0" applyFont="1" applyFill="1"/>
    <xf numFmtId="0" fontId="6" fillId="5" borderId="0" xfId="0" applyFont="1" applyFill="1" applyAlignment="1">
      <alignment horizontal="right" wrapText="1"/>
    </xf>
    <xf numFmtId="172" fontId="10" fillId="5" borderId="0" xfId="6" applyNumberFormat="1" applyFont="1" applyFill="1" applyBorder="1" applyAlignment="1" applyProtection="1">
      <alignment horizontal="right"/>
      <protection locked="0"/>
    </xf>
    <xf numFmtId="172" fontId="9" fillId="5" borderId="0" xfId="6" applyNumberFormat="1" applyFont="1" applyFill="1" applyBorder="1" applyAlignment="1" applyProtection="1">
      <alignment horizontal="right" wrapText="1"/>
      <protection locked="0"/>
    </xf>
    <xf numFmtId="49" fontId="29" fillId="5" borderId="0" xfId="0" applyNumberFormat="1" applyFont="1" applyFill="1" applyBorder="1" applyAlignment="1" applyProtection="1">
      <alignment horizontal="left"/>
      <protection locked="0"/>
    </xf>
    <xf numFmtId="0" fontId="0" fillId="5" borderId="0" xfId="0" applyFill="1"/>
    <xf numFmtId="0" fontId="19" fillId="5" borderId="0" xfId="9" applyFont="1" applyFill="1" applyAlignment="1">
      <alignment wrapText="1"/>
    </xf>
    <xf numFmtId="0" fontId="3" fillId="0" borderId="0" xfId="9" applyFont="1" applyFill="1" applyAlignment="1">
      <alignment vertical="center" wrapText="1"/>
    </xf>
    <xf numFmtId="0" fontId="10" fillId="0" borderId="0" xfId="9" applyFont="1" applyFill="1" applyAlignment="1">
      <alignment vertical="center" wrapText="1"/>
    </xf>
    <xf numFmtId="0" fontId="51" fillId="0" borderId="0" xfId="28" applyFont="1" applyAlignment="1">
      <alignment horizontal="left" vertical="top"/>
    </xf>
    <xf numFmtId="0" fontId="52" fillId="0" borderId="0" xfId="28" applyFont="1" applyAlignment="1">
      <alignment horizontal="left" vertical="top"/>
    </xf>
    <xf numFmtId="0" fontId="51" fillId="0" borderId="0" xfId="28" applyFont="1" applyAlignment="1">
      <alignment horizontal="left" vertical="top" wrapText="1"/>
    </xf>
    <xf numFmtId="0" fontId="51" fillId="11" borderId="30" xfId="28" applyFont="1" applyFill="1" applyBorder="1" applyAlignment="1">
      <alignment horizontal="left" vertical="top" wrapText="1"/>
    </xf>
    <xf numFmtId="0" fontId="51" fillId="10" borderId="30" xfId="28" applyFont="1" applyFill="1" applyBorder="1" applyAlignment="1">
      <alignment horizontal="left" vertical="top" wrapText="1"/>
    </xf>
    <xf numFmtId="0" fontId="52" fillId="10" borderId="30" xfId="28" applyFont="1" applyFill="1" applyBorder="1" applyAlignment="1">
      <alignment horizontal="left" vertical="top" wrapText="1"/>
    </xf>
    <xf numFmtId="0" fontId="51" fillId="0" borderId="0" xfId="28" applyFont="1" applyFill="1" applyAlignment="1">
      <alignment horizontal="left" vertical="top" wrapText="1"/>
    </xf>
    <xf numFmtId="49" fontId="10" fillId="5" borderId="7" xfId="1" applyNumberFormat="1" applyFont="1" applyFill="1" applyBorder="1" applyAlignment="1">
      <alignment horizontal="right"/>
    </xf>
    <xf numFmtId="3" fontId="10" fillId="5" borderId="0" xfId="4" applyNumberFormat="1" applyFont="1" applyFill="1" applyBorder="1" applyAlignment="1">
      <alignment horizontal="right"/>
    </xf>
    <xf numFmtId="3" fontId="10" fillId="5" borderId="8" xfId="4" applyNumberFormat="1" applyFont="1" applyFill="1" applyBorder="1" applyAlignment="1">
      <alignment horizontal="center" wrapText="1"/>
    </xf>
    <xf numFmtId="0" fontId="0" fillId="0" borderId="0" xfId="0" applyBorder="1"/>
    <xf numFmtId="0" fontId="33" fillId="5" borderId="37" xfId="22" applyFont="1" applyFill="1" applyBorder="1"/>
    <xf numFmtId="0" fontId="37" fillId="18" borderId="40" xfId="30" applyFont="1" applyFill="1" applyBorder="1" applyAlignment="1">
      <alignment vertical="center" wrapText="1"/>
    </xf>
    <xf numFmtId="0" fontId="23" fillId="18" borderId="38" xfId="9" applyFont="1" applyFill="1" applyBorder="1" applyAlignment="1">
      <alignment vertical="center"/>
    </xf>
    <xf numFmtId="1" fontId="23" fillId="18" borderId="34" xfId="16" applyNumberFormat="1" applyFont="1" applyFill="1" applyBorder="1" applyAlignment="1">
      <alignment horizontal="left" vertical="center"/>
    </xf>
    <xf numFmtId="42" fontId="0" fillId="0" borderId="0" xfId="0" applyNumberFormat="1"/>
    <xf numFmtId="42" fontId="0" fillId="5" borderId="0" xfId="0" applyNumberFormat="1" applyFill="1" applyBorder="1"/>
    <xf numFmtId="42" fontId="29" fillId="5" borderId="0" xfId="0" applyNumberFormat="1" applyFont="1" applyFill="1" applyBorder="1" applyAlignment="1" applyProtection="1">
      <alignment horizontal="left"/>
      <protection locked="0"/>
    </xf>
    <xf numFmtId="42" fontId="0" fillId="5" borderId="0" xfId="0" applyNumberFormat="1" applyFill="1"/>
    <xf numFmtId="42" fontId="23" fillId="5" borderId="0" xfId="16" applyNumberFormat="1" applyFont="1" applyFill="1" applyBorder="1" applyAlignment="1">
      <alignment horizontal="right" vertical="center"/>
    </xf>
    <xf numFmtId="42" fontId="23" fillId="18" borderId="34" xfId="16" applyNumberFormat="1" applyFont="1" applyFill="1" applyBorder="1" applyAlignment="1">
      <alignment horizontal="right" vertical="center"/>
    </xf>
    <xf numFmtId="42" fontId="33" fillId="5" borderId="37" xfId="30" applyNumberFormat="1" applyFont="1" applyFill="1" applyBorder="1"/>
    <xf numFmtId="42" fontId="33" fillId="5" borderId="0" xfId="30" applyNumberFormat="1" applyFont="1" applyFill="1" applyBorder="1"/>
    <xf numFmtId="42" fontId="33" fillId="5" borderId="34" xfId="30" applyNumberFormat="1" applyFont="1" applyFill="1" applyBorder="1"/>
    <xf numFmtId="42" fontId="37" fillId="18" borderId="34" xfId="30" applyNumberFormat="1" applyFont="1" applyFill="1" applyBorder="1"/>
    <xf numFmtId="42" fontId="37" fillId="5" borderId="0" xfId="30" applyNumberFormat="1" applyFont="1" applyFill="1" applyBorder="1"/>
    <xf numFmtId="42" fontId="37" fillId="18" borderId="36" xfId="30" applyNumberFormat="1" applyFont="1" applyFill="1" applyBorder="1" applyAlignment="1">
      <alignment horizontal="right" vertical="center" wrapText="1"/>
    </xf>
    <xf numFmtId="42" fontId="45" fillId="5" borderId="0" xfId="22" applyNumberFormat="1" applyFont="1" applyFill="1"/>
    <xf numFmtId="42" fontId="3" fillId="5" borderId="0" xfId="22" applyNumberFormat="1" applyFill="1"/>
    <xf numFmtId="42" fontId="37" fillId="18" borderId="38" xfId="30" applyNumberFormat="1" applyFont="1" applyFill="1" applyBorder="1"/>
    <xf numFmtId="42" fontId="3" fillId="5" borderId="0" xfId="22" quotePrefix="1" applyNumberFormat="1" applyFont="1" applyFill="1"/>
    <xf numFmtId="42" fontId="37" fillId="18" borderId="34" xfId="30" applyNumberFormat="1" applyFont="1" applyFill="1" applyBorder="1" applyAlignment="1">
      <alignment horizontal="right" vertical="center" wrapText="1"/>
    </xf>
    <xf numFmtId="42" fontId="46" fillId="18" borderId="36" xfId="30" applyNumberFormat="1" applyFont="1" applyFill="1" applyBorder="1" applyAlignment="1">
      <alignment horizontal="right" vertical="center" wrapText="1"/>
    </xf>
    <xf numFmtId="42" fontId="3" fillId="0" borderId="0" xfId="22" applyNumberFormat="1"/>
    <xf numFmtId="0" fontId="48" fillId="5" borderId="0" xfId="31" applyFill="1"/>
    <xf numFmtId="0" fontId="0" fillId="5" borderId="0" xfId="0" applyFill="1" applyAlignment="1">
      <alignment wrapText="1"/>
    </xf>
    <xf numFmtId="0" fontId="53" fillId="19" borderId="34" xfId="28" applyFont="1" applyFill="1" applyBorder="1" applyAlignment="1">
      <alignment horizontal="left" vertical="top" wrapText="1"/>
    </xf>
    <xf numFmtId="173" fontId="23" fillId="18" borderId="34" xfId="16" applyNumberFormat="1" applyFont="1" applyFill="1" applyBorder="1" applyAlignment="1">
      <alignment vertical="center"/>
    </xf>
    <xf numFmtId="173" fontId="23" fillId="18" borderId="39" xfId="16" applyNumberFormat="1" applyFont="1" applyFill="1" applyBorder="1" applyAlignment="1">
      <alignment horizontal="right" vertical="center"/>
    </xf>
    <xf numFmtId="173" fontId="23" fillId="18" borderId="34" xfId="16" applyNumberFormat="1" applyFont="1" applyFill="1" applyBorder="1" applyAlignment="1">
      <alignment horizontal="right" vertical="center"/>
    </xf>
    <xf numFmtId="0" fontId="23" fillId="18" borderId="40" xfId="9" applyFont="1" applyFill="1" applyBorder="1" applyAlignment="1">
      <alignment vertical="center"/>
    </xf>
    <xf numFmtId="173" fontId="23" fillId="18" borderId="36" xfId="16" applyNumberFormat="1" applyFont="1" applyFill="1" applyBorder="1" applyAlignment="1">
      <alignment vertical="center"/>
    </xf>
    <xf numFmtId="173" fontId="23" fillId="18" borderId="36" xfId="16" applyNumberFormat="1" applyFont="1" applyFill="1" applyBorder="1" applyAlignment="1">
      <alignment horizontal="right" vertical="center"/>
    </xf>
    <xf numFmtId="0" fontId="33" fillId="5" borderId="36" xfId="22" applyFont="1" applyFill="1" applyBorder="1"/>
    <xf numFmtId="0" fontId="10" fillId="0" borderId="34" xfId="9" applyFont="1" applyFill="1" applyBorder="1" applyAlignment="1">
      <alignment vertical="center" wrapText="1"/>
    </xf>
    <xf numFmtId="0" fontId="0" fillId="5" borderId="0" xfId="0" applyFill="1" applyAlignment="1">
      <alignment horizontal="left" wrapText="1"/>
    </xf>
    <xf numFmtId="0" fontId="0" fillId="0" borderId="0" xfId="0" applyAlignment="1">
      <alignment horizontal="left" wrapText="1"/>
    </xf>
    <xf numFmtId="0" fontId="19" fillId="5" borderId="0" xfId="9" applyFont="1" applyFill="1" applyAlignment="1">
      <alignment horizontal="left" wrapText="1"/>
    </xf>
    <xf numFmtId="1" fontId="23" fillId="18" borderId="34" xfId="16" applyNumberFormat="1" applyFont="1" applyFill="1" applyBorder="1" applyAlignment="1">
      <alignment horizontal="left"/>
    </xf>
    <xf numFmtId="0" fontId="10" fillId="0" borderId="34" xfId="9" applyFont="1" applyFill="1" applyBorder="1" applyAlignment="1">
      <alignment horizontal="left" wrapText="1"/>
    </xf>
    <xf numFmtId="0" fontId="10" fillId="0" borderId="0" xfId="9" applyFont="1" applyFill="1" applyAlignment="1">
      <alignment horizontal="left" wrapText="1"/>
    </xf>
    <xf numFmtId="0" fontId="3" fillId="0" borderId="0" xfId="9" applyFont="1" applyFill="1" applyAlignment="1">
      <alignment horizontal="left" wrapText="1"/>
    </xf>
    <xf numFmtId="42" fontId="54" fillId="0" borderId="0" xfId="0" applyNumberFormat="1" applyFont="1" applyAlignment="1">
      <alignment horizontal="right"/>
    </xf>
    <xf numFmtId="0" fontId="54" fillId="0" borderId="0" xfId="0" applyFont="1" applyAlignment="1">
      <alignment horizontal="left"/>
    </xf>
    <xf numFmtId="0" fontId="33" fillId="5" borderId="34" xfId="22" applyFont="1" applyFill="1" applyBorder="1" applyAlignment="1">
      <alignment wrapText="1"/>
    </xf>
    <xf numFmtId="0" fontId="0" fillId="0" borderId="0" xfId="0" applyAlignment="1">
      <alignment wrapText="1"/>
    </xf>
    <xf numFmtId="42" fontId="33" fillId="6" borderId="34" xfId="30" applyNumberFormat="1" applyFont="1" applyFill="1" applyBorder="1"/>
    <xf numFmtId="0" fontId="16" fillId="6" borderId="34" xfId="0" applyFont="1" applyFill="1" applyBorder="1" applyAlignment="1">
      <alignment wrapText="1"/>
    </xf>
    <xf numFmtId="0" fontId="37" fillId="5" borderId="38" xfId="30" applyFont="1" applyFill="1" applyBorder="1" applyAlignment="1">
      <alignment vertical="center" wrapText="1"/>
    </xf>
    <xf numFmtId="0" fontId="37" fillId="5" borderId="21" xfId="30" applyFont="1" applyFill="1" applyBorder="1" applyAlignment="1">
      <alignment vertical="center" wrapText="1"/>
    </xf>
    <xf numFmtId="0" fontId="37" fillId="5" borderId="39" xfId="30" applyFont="1" applyFill="1" applyBorder="1" applyAlignment="1">
      <alignment vertical="center" wrapText="1"/>
    </xf>
    <xf numFmtId="1" fontId="33" fillId="6" borderId="37" xfId="30" applyNumberFormat="1" applyFont="1" applyFill="1" applyBorder="1"/>
    <xf numFmtId="1" fontId="33" fillId="6" borderId="34" xfId="30" applyNumberFormat="1" applyFont="1" applyFill="1" applyBorder="1"/>
    <xf numFmtId="1" fontId="37" fillId="5" borderId="21" xfId="30" applyNumberFormat="1" applyFont="1" applyFill="1" applyBorder="1" applyAlignment="1">
      <alignment vertical="center" wrapText="1"/>
    </xf>
    <xf numFmtId="2" fontId="33" fillId="6" borderId="37" xfId="30" applyNumberFormat="1" applyFont="1" applyFill="1" applyBorder="1" applyAlignment="1">
      <alignment horizontal="right"/>
    </xf>
    <xf numFmtId="2" fontId="37" fillId="5" borderId="21" xfId="30" applyNumberFormat="1" applyFont="1" applyFill="1" applyBorder="1" applyAlignment="1">
      <alignment horizontal="right" vertical="center" wrapText="1"/>
    </xf>
    <xf numFmtId="1" fontId="33" fillId="6" borderId="42" xfId="30" applyNumberFormat="1" applyFont="1" applyFill="1" applyBorder="1"/>
    <xf numFmtId="1" fontId="33" fillId="6" borderId="36" xfId="30" applyNumberFormat="1" applyFont="1" applyFill="1" applyBorder="1"/>
    <xf numFmtId="42" fontId="33" fillId="6" borderId="36" xfId="30" applyNumberFormat="1" applyFont="1" applyFill="1" applyBorder="1"/>
    <xf numFmtId="0" fontId="37" fillId="18" borderId="38" xfId="30" applyFont="1" applyFill="1" applyBorder="1" applyAlignment="1">
      <alignment vertical="center" wrapText="1"/>
    </xf>
    <xf numFmtId="1" fontId="23" fillId="18" borderId="21" xfId="16" applyNumberFormat="1" applyFont="1" applyFill="1" applyBorder="1" applyAlignment="1">
      <alignment horizontal="right" vertical="center"/>
    </xf>
    <xf numFmtId="0" fontId="37" fillId="5" borderId="1" xfId="30" applyFont="1" applyFill="1" applyBorder="1" applyAlignment="1">
      <alignment vertical="center" wrapText="1"/>
    </xf>
    <xf numFmtId="0" fontId="6" fillId="0" borderId="34" xfId="0" applyFont="1" applyBorder="1" applyAlignment="1">
      <alignment horizontal="right"/>
    </xf>
    <xf numFmtId="0" fontId="19" fillId="0" borderId="34" xfId="9" applyFont="1" applyBorder="1" applyAlignment="1">
      <alignment vertical="center" wrapText="1"/>
    </xf>
    <xf numFmtId="176" fontId="19" fillId="0" borderId="34" xfId="1" applyNumberFormat="1" applyFont="1" applyBorder="1" applyAlignment="1">
      <alignment vertical="center"/>
    </xf>
    <xf numFmtId="176" fontId="19" fillId="0" borderId="34" xfId="1" applyNumberFormat="1" applyFont="1" applyFill="1" applyBorder="1" applyAlignment="1">
      <alignment vertical="center"/>
    </xf>
    <xf numFmtId="0" fontId="23" fillId="0" borderId="34" xfId="9" applyFont="1" applyBorder="1" applyAlignment="1">
      <alignment vertical="center" wrapText="1"/>
    </xf>
    <xf numFmtId="49" fontId="8" fillId="15" borderId="40" xfId="0" applyNumberFormat="1" applyFont="1" applyFill="1" applyBorder="1" applyAlignment="1" applyProtection="1">
      <alignment horizontal="left"/>
      <protection locked="0"/>
    </xf>
    <xf numFmtId="49" fontId="8" fillId="15" borderId="33" xfId="0" applyNumberFormat="1" applyFont="1" applyFill="1" applyBorder="1" applyAlignment="1" applyProtection="1">
      <alignment horizontal="left"/>
      <protection locked="0"/>
    </xf>
    <xf numFmtId="49" fontId="8" fillId="15" borderId="33" xfId="0" applyNumberFormat="1" applyFont="1" applyFill="1" applyBorder="1" applyAlignment="1" applyProtection="1">
      <alignment horizontal="right" wrapText="1"/>
      <protection locked="0"/>
    </xf>
    <xf numFmtId="176" fontId="8" fillId="15" borderId="33" xfId="1" applyNumberFormat="1" applyFont="1" applyFill="1" applyBorder="1" applyAlignment="1" applyProtection="1">
      <alignment horizontal="right"/>
      <protection locked="0"/>
    </xf>
    <xf numFmtId="176" fontId="8" fillId="15" borderId="44" xfId="1" applyNumberFormat="1" applyFont="1" applyFill="1" applyBorder="1" applyAlignment="1" applyProtection="1">
      <alignment horizontal="right"/>
      <protection locked="0"/>
    </xf>
    <xf numFmtId="176" fontId="3" fillId="0" borderId="45" xfId="1" applyNumberFormat="1" applyFont="1" applyBorder="1" applyAlignment="1">
      <alignment vertical="center"/>
    </xf>
    <xf numFmtId="176" fontId="3" fillId="3" borderId="45" xfId="1" applyNumberFormat="1" applyFont="1" applyFill="1" applyBorder="1"/>
    <xf numFmtId="49" fontId="8" fillId="15" borderId="0" xfId="0" applyNumberFormat="1" applyFont="1" applyFill="1" applyBorder="1" applyAlignment="1" applyProtection="1">
      <alignment horizontal="right"/>
      <protection locked="0"/>
    </xf>
    <xf numFmtId="49" fontId="8" fillId="15" borderId="0" xfId="0" applyNumberFormat="1" applyFont="1" applyFill="1" applyBorder="1" applyAlignment="1" applyProtection="1">
      <alignment horizontal="right" wrapText="1"/>
      <protection locked="0"/>
    </xf>
    <xf numFmtId="176" fontId="8" fillId="15" borderId="0" xfId="1" applyNumberFormat="1" applyFont="1" applyFill="1" applyBorder="1" applyAlignment="1" applyProtection="1">
      <alignment horizontal="right"/>
      <protection locked="0"/>
    </xf>
    <xf numFmtId="176" fontId="8" fillId="15" borderId="45" xfId="1" applyNumberFormat="1" applyFont="1" applyFill="1" applyBorder="1" applyAlignment="1" applyProtection="1">
      <alignment horizontal="right"/>
      <protection locked="0"/>
    </xf>
    <xf numFmtId="0" fontId="23" fillId="0" borderId="37" xfId="9" applyFont="1" applyBorder="1" applyAlignment="1">
      <alignment vertical="center" wrapText="1"/>
    </xf>
    <xf numFmtId="173" fontId="23" fillId="0" borderId="37" xfId="1" applyNumberFormat="1" applyFont="1" applyBorder="1" applyAlignment="1">
      <alignment vertical="center"/>
    </xf>
    <xf numFmtId="0" fontId="23" fillId="0" borderId="43" xfId="9" applyFont="1" applyBorder="1" applyAlignment="1">
      <alignment horizontal="right" vertical="center"/>
    </xf>
    <xf numFmtId="1" fontId="19" fillId="0" borderId="39" xfId="9" applyNumberFormat="1" applyFont="1" applyBorder="1" applyAlignment="1">
      <alignment horizontal="right" vertical="center"/>
    </xf>
    <xf numFmtId="49" fontId="8" fillId="15" borderId="35" xfId="0" applyNumberFormat="1" applyFont="1" applyFill="1" applyBorder="1" applyAlignment="1" applyProtection="1">
      <alignment horizontal="right"/>
      <protection locked="0"/>
    </xf>
    <xf numFmtId="1" fontId="19" fillId="0" borderId="44" xfId="9" applyNumberFormat="1" applyFont="1" applyBorder="1" applyAlignment="1">
      <alignment horizontal="right" vertical="center"/>
    </xf>
    <xf numFmtId="0" fontId="19" fillId="0" borderId="36" xfId="9" applyFont="1" applyBorder="1" applyAlignment="1">
      <alignment vertical="center" wrapText="1"/>
    </xf>
    <xf numFmtId="176" fontId="19" fillId="0" borderId="36" xfId="1" applyNumberFormat="1" applyFont="1" applyBorder="1" applyAlignment="1">
      <alignment vertical="center"/>
    </xf>
    <xf numFmtId="176" fontId="19" fillId="0" borderId="36" xfId="1" applyNumberFormat="1" applyFont="1" applyFill="1" applyBorder="1" applyAlignment="1">
      <alignment vertical="center"/>
    </xf>
    <xf numFmtId="0" fontId="20" fillId="18" borderId="38" xfId="9" applyFont="1" applyFill="1" applyBorder="1" applyAlignment="1">
      <alignment vertical="center"/>
    </xf>
    <xf numFmtId="176" fontId="20" fillId="18" borderId="34" xfId="1" applyNumberFormat="1" applyFont="1" applyFill="1" applyBorder="1" applyAlignment="1">
      <alignment vertical="center"/>
    </xf>
    <xf numFmtId="0" fontId="6" fillId="18" borderId="34" xfId="0" applyFont="1" applyFill="1" applyBorder="1" applyAlignment="1">
      <alignment horizontal="right"/>
    </xf>
    <xf numFmtId="176" fontId="6" fillId="0" borderId="34" xfId="0" applyNumberFormat="1" applyFont="1" applyBorder="1" applyAlignment="1">
      <alignment horizontal="right"/>
    </xf>
    <xf numFmtId="0" fontId="57" fillId="15" borderId="32" xfId="0" applyFont="1" applyFill="1" applyBorder="1" applyAlignment="1">
      <alignment horizontal="right" vertical="center"/>
    </xf>
    <xf numFmtId="0" fontId="57" fillId="15" borderId="27" xfId="0" applyFont="1" applyFill="1" applyBorder="1" applyAlignment="1">
      <alignment horizontal="right"/>
    </xf>
    <xf numFmtId="0" fontId="37" fillId="5" borderId="34" xfId="22" applyFont="1" applyFill="1" applyBorder="1"/>
    <xf numFmtId="2" fontId="46" fillId="5" borderId="37" xfId="30" applyNumberFormat="1" applyFont="1" applyFill="1" applyBorder="1" applyAlignment="1">
      <alignment horizontal="right"/>
    </xf>
    <xf numFmtId="172" fontId="46" fillId="5" borderId="37" xfId="6" applyNumberFormat="1" applyFont="1" applyFill="1" applyBorder="1" applyAlignment="1">
      <alignment horizontal="right"/>
    </xf>
    <xf numFmtId="0" fontId="46" fillId="5" borderId="34" xfId="22" applyFont="1" applyFill="1" applyBorder="1" applyAlignment="1">
      <alignment horizontal="right"/>
    </xf>
    <xf numFmtId="0" fontId="37" fillId="18" borderId="34" xfId="22" applyFont="1" applyFill="1" applyBorder="1" applyAlignment="1">
      <alignment horizontal="left" vertical="center"/>
    </xf>
    <xf numFmtId="2" fontId="46" fillId="18" borderId="37" xfId="30" applyNumberFormat="1" applyFont="1" applyFill="1" applyBorder="1" applyAlignment="1">
      <alignment horizontal="left" vertical="center"/>
    </xf>
    <xf numFmtId="42" fontId="33" fillId="18" borderId="34" xfId="30" applyNumberFormat="1" applyFont="1" applyFill="1" applyBorder="1" applyAlignment="1">
      <alignment horizontal="left" vertical="center"/>
    </xf>
    <xf numFmtId="1" fontId="33" fillId="18" borderId="34" xfId="30" applyNumberFormat="1" applyFont="1" applyFill="1" applyBorder="1" applyAlignment="1">
      <alignment horizontal="center" vertical="center"/>
    </xf>
    <xf numFmtId="0" fontId="46" fillId="5" borderId="34" xfId="22" applyFont="1" applyFill="1" applyBorder="1" applyAlignment="1">
      <alignment horizontal="right" wrapText="1"/>
    </xf>
    <xf numFmtId="42" fontId="23" fillId="0" borderId="15" xfId="16" applyNumberFormat="1" applyFont="1" applyBorder="1" applyAlignment="1">
      <alignment vertical="center"/>
    </xf>
    <xf numFmtId="42" fontId="31" fillId="0" borderId="16" xfId="16" applyNumberFormat="1" applyFont="1" applyBorder="1" applyAlignment="1">
      <alignment vertical="center"/>
    </xf>
    <xf numFmtId="42" fontId="31" fillId="0" borderId="19" xfId="16" applyNumberFormat="1" applyFont="1" applyBorder="1" applyAlignment="1">
      <alignment vertical="center"/>
    </xf>
    <xf numFmtId="42" fontId="19" fillId="0" borderId="20" xfId="16" applyNumberFormat="1" applyFont="1" applyFill="1" applyBorder="1" applyAlignment="1">
      <alignment vertical="center"/>
    </xf>
    <xf numFmtId="42" fontId="19" fillId="0" borderId="23" xfId="16" applyNumberFormat="1" applyFont="1" applyBorder="1" applyAlignment="1">
      <alignment vertical="center"/>
    </xf>
    <xf numFmtId="42" fontId="19" fillId="0" borderId="20" xfId="16" applyNumberFormat="1" applyFont="1" applyBorder="1" applyAlignment="1">
      <alignment vertical="center"/>
    </xf>
    <xf numFmtId="42" fontId="19" fillId="0" borderId="20" xfId="9" applyNumberFormat="1" applyFont="1" applyBorder="1" applyAlignment="1">
      <alignment vertical="center"/>
    </xf>
    <xf numFmtId="42" fontId="23" fillId="0" borderId="16" xfId="9" applyNumberFormat="1" applyFont="1" applyBorder="1" applyAlignment="1">
      <alignment vertical="center"/>
    </xf>
    <xf numFmtId="42" fontId="23" fillId="0" borderId="0" xfId="16" applyNumberFormat="1" applyFont="1" applyBorder="1" applyAlignment="1">
      <alignment vertical="center"/>
    </xf>
    <xf numFmtId="42" fontId="19" fillId="0" borderId="16" xfId="16" applyNumberFormat="1" applyFont="1" applyBorder="1" applyAlignment="1">
      <alignment vertical="center"/>
    </xf>
    <xf numFmtId="42" fontId="19" fillId="0" borderId="19" xfId="16" applyNumberFormat="1" applyFont="1" applyBorder="1" applyAlignment="1">
      <alignment vertical="center"/>
    </xf>
    <xf numFmtId="42" fontId="3" fillId="3" borderId="0" xfId="16" applyNumberFormat="1" applyFont="1" applyFill="1" applyBorder="1"/>
    <xf numFmtId="42" fontId="23" fillId="8" borderId="15" xfId="9" applyNumberFormat="1" applyFont="1" applyFill="1" applyBorder="1" applyAlignment="1">
      <alignment vertical="center"/>
    </xf>
    <xf numFmtId="42" fontId="10" fillId="0" borderId="0" xfId="9" applyNumberFormat="1" applyFont="1" applyFill="1"/>
    <xf numFmtId="42" fontId="19" fillId="3" borderId="15" xfId="9" applyNumberFormat="1" applyFont="1" applyFill="1" applyBorder="1"/>
    <xf numFmtId="42" fontId="3" fillId="0" borderId="0" xfId="9" applyNumberFormat="1" applyFont="1"/>
    <xf numFmtId="42" fontId="32" fillId="0" borderId="0" xfId="9" applyNumberFormat="1" applyFont="1"/>
    <xf numFmtId="42" fontId="22" fillId="0" borderId="15" xfId="22" applyNumberFormat="1" applyFont="1" applyFill="1" applyBorder="1" applyAlignment="1">
      <alignment horizontal="right" vertical="center"/>
    </xf>
    <xf numFmtId="42" fontId="20" fillId="0" borderId="15" xfId="22" applyNumberFormat="1" applyFont="1" applyFill="1" applyBorder="1" applyAlignment="1">
      <alignment horizontal="right" vertical="center"/>
    </xf>
    <xf numFmtId="42" fontId="23" fillId="3" borderId="15" xfId="9" applyNumberFormat="1" applyFont="1" applyFill="1" applyBorder="1"/>
    <xf numFmtId="42" fontId="3" fillId="0" borderId="0" xfId="9" applyNumberFormat="1"/>
    <xf numFmtId="173" fontId="23" fillId="0" borderId="15" xfId="16" applyNumberFormat="1" applyFont="1" applyBorder="1" applyAlignment="1">
      <alignment vertical="center"/>
    </xf>
    <xf numFmtId="173" fontId="23" fillId="0" borderId="15" xfId="16" applyNumberFormat="1" applyFont="1" applyBorder="1" applyAlignment="1">
      <alignment horizontal="right" vertical="center"/>
    </xf>
    <xf numFmtId="179" fontId="19" fillId="3" borderId="15" xfId="9" applyNumberFormat="1" applyFont="1" applyFill="1" applyBorder="1"/>
    <xf numFmtId="173" fontId="19" fillId="3" borderId="15" xfId="9" applyNumberFormat="1" applyFont="1" applyFill="1" applyBorder="1"/>
    <xf numFmtId="9" fontId="19" fillId="3" borderId="15" xfId="6" applyFont="1" applyFill="1" applyBorder="1"/>
    <xf numFmtId="0" fontId="23" fillId="0" borderId="37" xfId="9" applyFont="1" applyBorder="1" applyAlignment="1">
      <alignment horizontal="right" vertical="center"/>
    </xf>
    <xf numFmtId="1" fontId="19" fillId="0" borderId="34" xfId="9" applyNumberFormat="1" applyFont="1" applyBorder="1" applyAlignment="1">
      <alignment horizontal="right" vertical="center"/>
    </xf>
    <xf numFmtId="0" fontId="14" fillId="5" borderId="0" xfId="0" applyFont="1" applyFill="1"/>
    <xf numFmtId="176" fontId="8" fillId="5" borderId="0" xfId="1" applyNumberFormat="1" applyFont="1" applyFill="1" applyBorder="1" applyAlignment="1" applyProtection="1">
      <alignment horizontal="right"/>
      <protection locked="0"/>
    </xf>
    <xf numFmtId="2" fontId="23" fillId="5" borderId="0" xfId="9" applyNumberFormat="1" applyFont="1" applyFill="1" applyBorder="1" applyAlignment="1">
      <alignment horizontal="left" vertical="center"/>
    </xf>
    <xf numFmtId="173" fontId="23" fillId="5" borderId="0" xfId="1" applyNumberFormat="1" applyFont="1" applyFill="1" applyBorder="1" applyAlignment="1">
      <alignment vertical="center"/>
    </xf>
    <xf numFmtId="176" fontId="19" fillId="5" borderId="0" xfId="1" applyNumberFormat="1" applyFont="1" applyFill="1" applyBorder="1" applyAlignment="1">
      <alignment vertical="center"/>
    </xf>
    <xf numFmtId="176" fontId="20" fillId="5" borderId="0" xfId="1" applyNumberFormat="1" applyFont="1" applyFill="1" applyBorder="1" applyAlignment="1">
      <alignment vertical="center"/>
    </xf>
    <xf numFmtId="176" fontId="23" fillId="5" borderId="0" xfId="1" applyNumberFormat="1" applyFont="1" applyFill="1" applyBorder="1" applyAlignment="1">
      <alignment vertical="center"/>
    </xf>
    <xf numFmtId="176" fontId="6" fillId="5" borderId="0" xfId="1" applyNumberFormat="1" applyFont="1" applyFill="1"/>
    <xf numFmtId="0" fontId="6" fillId="5" borderId="0" xfId="0" applyFont="1" applyFill="1" applyAlignment="1">
      <alignment textRotation="90"/>
    </xf>
    <xf numFmtId="0" fontId="6" fillId="5" borderId="0" xfId="0" applyFont="1" applyFill="1" applyAlignment="1">
      <alignment wrapText="1"/>
    </xf>
    <xf numFmtId="176" fontId="6" fillId="5" borderId="0" xfId="1" applyNumberFormat="1" applyFont="1" applyFill="1" applyAlignment="1">
      <alignment horizontal="right"/>
    </xf>
    <xf numFmtId="0" fontId="50" fillId="5" borderId="0" xfId="31" applyFont="1" applyFill="1"/>
    <xf numFmtId="0" fontId="19" fillId="0" borderId="0" xfId="9" applyFont="1" applyBorder="1" applyAlignment="1">
      <alignment vertical="center"/>
    </xf>
    <xf numFmtId="0" fontId="19" fillId="0" borderId="33" xfId="9" applyFont="1" applyBorder="1" applyAlignment="1">
      <alignment vertical="center" wrapText="1"/>
    </xf>
    <xf numFmtId="0" fontId="58" fillId="18" borderId="21" xfId="9" applyFont="1" applyFill="1" applyBorder="1" applyAlignment="1">
      <alignment vertical="center" wrapText="1"/>
    </xf>
    <xf numFmtId="172" fontId="9" fillId="5" borderId="0" xfId="6" applyNumberFormat="1" applyFont="1" applyFill="1" applyBorder="1" applyAlignment="1" applyProtection="1">
      <alignment horizontal="right"/>
      <protection locked="0"/>
    </xf>
    <xf numFmtId="9" fontId="33" fillId="0" borderId="27" xfId="6" applyFont="1" applyFill="1" applyBorder="1" applyAlignment="1">
      <alignment vertical="center" wrapText="1"/>
    </xf>
    <xf numFmtId="0" fontId="19" fillId="5" borderId="0" xfId="9" applyFont="1" applyFill="1"/>
    <xf numFmtId="0" fontId="19" fillId="5" borderId="0" xfId="9" applyFont="1" applyFill="1" applyBorder="1"/>
    <xf numFmtId="42" fontId="19" fillId="5" borderId="0" xfId="9" applyNumberFormat="1" applyFont="1" applyFill="1"/>
    <xf numFmtId="0" fontId="21" fillId="18" borderId="15" xfId="9" applyFont="1" applyFill="1" applyBorder="1"/>
    <xf numFmtId="0" fontId="3" fillId="5" borderId="0" xfId="9" applyFill="1"/>
    <xf numFmtId="0" fontId="3" fillId="5" borderId="0" xfId="9" applyFont="1" applyFill="1" applyAlignment="1">
      <alignment vertical="center"/>
    </xf>
    <xf numFmtId="0" fontId="3" fillId="5" borderId="0" xfId="9" applyFont="1" applyFill="1" applyBorder="1" applyAlignment="1">
      <alignment vertical="center"/>
    </xf>
    <xf numFmtId="0" fontId="3" fillId="5" borderId="0" xfId="9" applyFont="1" applyFill="1"/>
    <xf numFmtId="0" fontId="19" fillId="0" borderId="0" xfId="9" quotePrefix="1" applyFont="1" applyBorder="1" applyAlignment="1">
      <alignment vertical="center"/>
    </xf>
    <xf numFmtId="0" fontId="23" fillId="0" borderId="0" xfId="9" applyFont="1" applyBorder="1" applyAlignment="1">
      <alignment vertical="center"/>
    </xf>
    <xf numFmtId="9" fontId="19" fillId="0" borderId="0" xfId="6" applyFont="1" applyBorder="1" applyAlignment="1">
      <alignment horizontal="left" vertical="center"/>
    </xf>
    <xf numFmtId="0" fontId="31" fillId="0" borderId="0" xfId="9" applyFont="1" applyBorder="1" applyAlignment="1">
      <alignment vertical="center"/>
    </xf>
    <xf numFmtId="1" fontId="19" fillId="0" borderId="0" xfId="6" applyNumberFormat="1" applyFont="1" applyBorder="1" applyAlignment="1">
      <alignment horizontal="center" vertical="center"/>
    </xf>
    <xf numFmtId="1" fontId="23" fillId="0" borderId="0" xfId="6" applyNumberFormat="1" applyFont="1" applyBorder="1" applyAlignment="1">
      <alignment horizontal="center" vertical="center"/>
    </xf>
    <xf numFmtId="0" fontId="31" fillId="0" borderId="0" xfId="9" applyFont="1" applyBorder="1" applyAlignment="1">
      <alignment horizontal="center" vertical="center"/>
    </xf>
    <xf numFmtId="0" fontId="21" fillId="6" borderId="0" xfId="9" applyFont="1" applyFill="1" applyAlignment="1">
      <alignment vertical="center"/>
    </xf>
    <xf numFmtId="3" fontId="59" fillId="4" borderId="34" xfId="4" applyNumberFormat="1" applyFont="1" applyFill="1" applyBorder="1" applyAlignment="1">
      <alignment horizontal="left" vertical="top" wrapText="1"/>
    </xf>
    <xf numFmtId="49" fontId="8" fillId="20" borderId="40" xfId="0" applyNumberFormat="1" applyFont="1" applyFill="1" applyBorder="1" applyAlignment="1" applyProtection="1">
      <alignment horizontal="left"/>
      <protection locked="0"/>
    </xf>
    <xf numFmtId="49" fontId="8" fillId="20" borderId="33" xfId="0" applyNumberFormat="1" applyFont="1" applyFill="1" applyBorder="1" applyAlignment="1" applyProtection="1">
      <alignment horizontal="left"/>
      <protection locked="0"/>
    </xf>
    <xf numFmtId="49" fontId="8" fillId="20" borderId="33" xfId="0" applyNumberFormat="1" applyFont="1" applyFill="1" applyBorder="1" applyAlignment="1" applyProtection="1">
      <alignment horizontal="right" wrapText="1"/>
      <protection locked="0"/>
    </xf>
    <xf numFmtId="176" fontId="8" fillId="20" borderId="33" xfId="1" applyNumberFormat="1" applyFont="1" applyFill="1" applyBorder="1" applyAlignment="1" applyProtection="1">
      <alignment horizontal="right"/>
      <protection locked="0"/>
    </xf>
    <xf numFmtId="176" fontId="8" fillId="20" borderId="44" xfId="1" applyNumberFormat="1" applyFont="1" applyFill="1" applyBorder="1" applyAlignment="1" applyProtection="1">
      <alignment horizontal="right"/>
      <protection locked="0"/>
    </xf>
    <xf numFmtId="49" fontId="8" fillId="20" borderId="41" xfId="0" applyNumberFormat="1" applyFont="1" applyFill="1" applyBorder="1" applyAlignment="1" applyProtection="1">
      <alignment horizontal="right"/>
      <protection locked="0"/>
    </xf>
    <xf numFmtId="49" fontId="8" fillId="20" borderId="1" xfId="0" applyNumberFormat="1" applyFont="1" applyFill="1" applyBorder="1" applyAlignment="1" applyProtection="1">
      <alignment horizontal="right"/>
      <protection locked="0"/>
    </xf>
    <xf numFmtId="49" fontId="8" fillId="20" borderId="1" xfId="0" applyNumberFormat="1" applyFont="1" applyFill="1" applyBorder="1" applyAlignment="1" applyProtection="1">
      <alignment horizontal="right" wrapText="1"/>
      <protection locked="0"/>
    </xf>
    <xf numFmtId="176" fontId="8" fillId="20" borderId="1" xfId="1" applyNumberFormat="1" applyFont="1" applyFill="1" applyBorder="1" applyAlignment="1" applyProtection="1">
      <alignment horizontal="right"/>
      <protection locked="0"/>
    </xf>
    <xf numFmtId="176" fontId="8" fillId="20" borderId="43" xfId="1" applyNumberFormat="1" applyFont="1" applyFill="1" applyBorder="1" applyAlignment="1" applyProtection="1">
      <alignment horizontal="right"/>
      <protection locked="0"/>
    </xf>
    <xf numFmtId="0" fontId="33" fillId="0" borderId="11" xfId="0" applyFont="1" applyBorder="1" applyAlignment="1">
      <alignment horizontal="center" vertical="center" wrapText="1"/>
    </xf>
    <xf numFmtId="0" fontId="0" fillId="22" borderId="0" xfId="0" applyFill="1"/>
    <xf numFmtId="0" fontId="60" fillId="18" borderId="15" xfId="0" applyFont="1" applyFill="1" applyBorder="1" applyAlignment="1">
      <alignment horizontal="justify" vertical="center" wrapText="1"/>
    </xf>
    <xf numFmtId="177" fontId="37" fillId="18" borderId="27" xfId="0" applyNumberFormat="1" applyFont="1" applyFill="1" applyBorder="1" applyAlignment="1">
      <alignment vertical="center" wrapText="1"/>
    </xf>
    <xf numFmtId="175" fontId="37" fillId="18" borderId="27" xfId="0" applyNumberFormat="1" applyFont="1" applyFill="1" applyBorder="1" applyAlignment="1">
      <alignment vertical="center" wrapText="1"/>
    </xf>
    <xf numFmtId="0" fontId="60" fillId="18" borderId="15" xfId="0" applyFont="1" applyFill="1" applyBorder="1" applyAlignment="1">
      <alignment horizontal="right" vertical="center" wrapText="1"/>
    </xf>
    <xf numFmtId="42" fontId="3" fillId="5" borderId="0" xfId="9" applyNumberFormat="1" applyFill="1"/>
    <xf numFmtId="1" fontId="23" fillId="5" borderId="0" xfId="6" applyNumberFormat="1" applyFont="1" applyFill="1" applyBorder="1" applyAlignment="1">
      <alignment horizontal="center" vertical="center"/>
    </xf>
    <xf numFmtId="0" fontId="33" fillId="0" borderId="8" xfId="0" applyFont="1" applyBorder="1" applyAlignment="1">
      <alignment horizontal="center" vertical="center" wrapText="1"/>
    </xf>
    <xf numFmtId="166" fontId="33" fillId="0" borderId="28" xfId="0" applyNumberFormat="1" applyFont="1" applyBorder="1" applyAlignment="1">
      <alignment vertical="center" wrapText="1"/>
    </xf>
    <xf numFmtId="175" fontId="33" fillId="0" borderId="28" xfId="0" applyNumberFormat="1" applyFont="1" applyBorder="1" applyAlignment="1">
      <alignment vertical="center" wrapText="1"/>
    </xf>
    <xf numFmtId="0" fontId="33" fillId="23" borderId="12" xfId="0" applyFont="1" applyFill="1" applyBorder="1" applyAlignment="1">
      <alignment horizontal="left" vertical="center" wrapText="1"/>
    </xf>
    <xf numFmtId="0" fontId="33" fillId="23" borderId="13" xfId="0" applyFont="1" applyFill="1" applyBorder="1" applyAlignment="1">
      <alignment horizontal="left" vertical="center" wrapText="1"/>
    </xf>
    <xf numFmtId="0" fontId="33" fillId="23" borderId="13" xfId="0" applyFont="1" applyFill="1" applyBorder="1" applyAlignment="1">
      <alignment horizontal="center" vertical="center" wrapText="1"/>
    </xf>
    <xf numFmtId="166" fontId="33" fillId="23" borderId="13" xfId="0" applyNumberFormat="1" applyFont="1" applyFill="1" applyBorder="1" applyAlignment="1">
      <alignment vertical="center" wrapText="1"/>
    </xf>
    <xf numFmtId="175" fontId="33" fillId="23" borderId="14" xfId="0" applyNumberFormat="1" applyFont="1" applyFill="1" applyBorder="1" applyAlignment="1">
      <alignment vertical="center" wrapText="1"/>
    </xf>
    <xf numFmtId="0" fontId="0" fillId="20" borderId="33" xfId="0" applyFill="1" applyBorder="1"/>
    <xf numFmtId="0" fontId="0" fillId="20" borderId="44" xfId="0" applyFill="1" applyBorder="1"/>
    <xf numFmtId="0" fontId="0" fillId="20" borderId="35" xfId="0" applyFill="1" applyBorder="1"/>
    <xf numFmtId="0" fontId="0" fillId="20" borderId="0" xfId="0" applyFill="1" applyBorder="1"/>
    <xf numFmtId="0" fontId="0" fillId="20" borderId="45" xfId="0" applyFill="1" applyBorder="1"/>
    <xf numFmtId="0" fontId="0" fillId="20" borderId="41" xfId="0" applyFill="1" applyBorder="1"/>
    <xf numFmtId="0" fontId="0" fillId="20" borderId="1" xfId="0" applyFill="1" applyBorder="1"/>
    <xf numFmtId="0" fontId="0" fillId="20" borderId="43" xfId="0" applyFill="1" applyBorder="1"/>
    <xf numFmtId="0" fontId="16" fillId="20" borderId="40" xfId="0" applyFont="1" applyFill="1" applyBorder="1"/>
    <xf numFmtId="0" fontId="16" fillId="5" borderId="0" xfId="0" applyFont="1" applyFill="1"/>
    <xf numFmtId="0" fontId="48" fillId="0" borderId="0" xfId="31" applyFill="1" applyAlignment="1">
      <alignment vertical="center"/>
    </xf>
    <xf numFmtId="0" fontId="50" fillId="0" borderId="0" xfId="31" applyFont="1" applyFill="1" applyAlignment="1">
      <alignment vertical="center"/>
    </xf>
    <xf numFmtId="9" fontId="3" fillId="0" borderId="0" xfId="9" applyNumberFormat="1" applyFont="1" applyFill="1" applyAlignment="1">
      <alignment horizontal="left" vertical="center"/>
    </xf>
    <xf numFmtId="0" fontId="3" fillId="3" borderId="40" xfId="9" applyFill="1" applyBorder="1"/>
    <xf numFmtId="0" fontId="23" fillId="0" borderId="34" xfId="9" applyFont="1" applyBorder="1" applyAlignment="1">
      <alignment horizontal="right" vertical="center"/>
    </xf>
    <xf numFmtId="0" fontId="38" fillId="23" borderId="38" xfId="0" applyFont="1" applyFill="1" applyBorder="1" applyAlignment="1">
      <alignment vertical="center"/>
    </xf>
    <xf numFmtId="0" fontId="38" fillId="23" borderId="21" xfId="0" applyFont="1" applyFill="1" applyBorder="1" applyAlignment="1">
      <alignment vertical="center"/>
    </xf>
    <xf numFmtId="0" fontId="0" fillId="23" borderId="21" xfId="0" applyFill="1" applyBorder="1" applyAlignment="1"/>
    <xf numFmtId="0" fontId="0" fillId="23" borderId="39" xfId="0" applyFill="1" applyBorder="1" applyAlignment="1"/>
    <xf numFmtId="0" fontId="2" fillId="5" borderId="0" xfId="29" applyFill="1" applyAlignment="1">
      <alignment vertical="top"/>
    </xf>
    <xf numFmtId="0" fontId="33" fillId="5" borderId="0" xfId="29" applyFont="1" applyFill="1" applyAlignment="1">
      <alignment vertical="top"/>
    </xf>
    <xf numFmtId="0" fontId="61" fillId="24" borderId="34" xfId="0" applyFont="1" applyFill="1" applyBorder="1" applyAlignment="1">
      <alignment horizontal="left" vertical="top" wrapText="1"/>
    </xf>
    <xf numFmtId="0" fontId="16" fillId="5" borderId="0" xfId="24" applyFont="1" applyFill="1"/>
    <xf numFmtId="0" fontId="12" fillId="5" borderId="0" xfId="24" applyFill="1"/>
    <xf numFmtId="0" fontId="12" fillId="5" borderId="0" xfId="24" applyFill="1" applyAlignment="1">
      <alignment wrapText="1"/>
    </xf>
    <xf numFmtId="175" fontId="12" fillId="5" borderId="0" xfId="24" applyNumberFormat="1" applyFill="1"/>
    <xf numFmtId="0" fontId="1" fillId="5" borderId="0" xfId="24" applyFont="1" applyFill="1"/>
    <xf numFmtId="0" fontId="1" fillId="5" borderId="0" xfId="24" applyFont="1" applyFill="1" applyAlignment="1">
      <alignment wrapText="1"/>
    </xf>
    <xf numFmtId="175" fontId="1" fillId="5" borderId="0" xfId="24" applyNumberFormat="1" applyFont="1" applyFill="1"/>
    <xf numFmtId="0" fontId="36" fillId="5" borderId="0" xfId="24" applyFont="1" applyFill="1" applyAlignment="1">
      <alignment vertical="center" wrapText="1"/>
    </xf>
    <xf numFmtId="0" fontId="36" fillId="5" borderId="0" xfId="24" applyFont="1" applyFill="1"/>
    <xf numFmtId="0" fontId="36" fillId="0" borderId="34" xfId="24" applyFont="1" applyBorder="1" applyAlignment="1">
      <alignment wrapText="1"/>
    </xf>
    <xf numFmtId="178" fontId="36" fillId="0" borderId="34" xfId="24" applyNumberFormat="1" applyFont="1" applyBorder="1" applyAlignment="1">
      <alignment wrapText="1"/>
    </xf>
    <xf numFmtId="0" fontId="19" fillId="5" borderId="0" xfId="0" applyFont="1" applyFill="1"/>
    <xf numFmtId="2" fontId="20" fillId="18" borderId="14" xfId="9" applyNumberFormat="1" applyFont="1" applyFill="1" applyBorder="1" applyAlignment="1">
      <alignment horizontal="left" vertical="center"/>
    </xf>
    <xf numFmtId="0" fontId="23" fillId="0" borderId="12" xfId="9" applyFont="1" applyBorder="1" applyAlignment="1">
      <alignment vertical="center"/>
    </xf>
    <xf numFmtId="0" fontId="19" fillId="0" borderId="22" xfId="9" applyFont="1" applyBorder="1" applyAlignment="1">
      <alignment vertical="center" wrapText="1"/>
    </xf>
    <xf numFmtId="0" fontId="19" fillId="0" borderId="25" xfId="9" applyFont="1" applyBorder="1" applyAlignment="1">
      <alignment vertical="center"/>
    </xf>
    <xf numFmtId="175" fontId="19" fillId="0" borderId="20" xfId="16" applyNumberFormat="1" applyFont="1" applyFill="1" applyBorder="1" applyAlignment="1">
      <alignment horizontal="right" vertical="center"/>
    </xf>
    <xf numFmtId="175" fontId="31" fillId="0" borderId="16" xfId="16" applyNumberFormat="1" applyFont="1" applyBorder="1" applyAlignment="1">
      <alignment horizontal="right" vertical="center"/>
    </xf>
    <xf numFmtId="3" fontId="19" fillId="0" borderId="25" xfId="16" applyNumberFormat="1" applyFont="1" applyFill="1" applyBorder="1" applyAlignment="1">
      <alignment horizontal="right" vertical="center"/>
    </xf>
    <xf numFmtId="0" fontId="10" fillId="5" borderId="0" xfId="0" applyFont="1" applyFill="1"/>
    <xf numFmtId="49" fontId="30" fillId="5" borderId="0" xfId="0" applyNumberFormat="1" applyFont="1" applyFill="1" applyBorder="1" applyAlignment="1" applyProtection="1">
      <protection locked="0"/>
    </xf>
    <xf numFmtId="0" fontId="51" fillId="11" borderId="47" xfId="28" applyFont="1" applyFill="1" applyBorder="1" applyAlignment="1">
      <alignment horizontal="left" vertical="top" wrapText="1"/>
    </xf>
    <xf numFmtId="49" fontId="8" fillId="2" borderId="34" xfId="0" applyNumberFormat="1" applyFont="1" applyFill="1" applyBorder="1" applyAlignment="1" applyProtection="1">
      <alignment horizontal="left" vertical="top"/>
      <protection locked="0"/>
    </xf>
    <xf numFmtId="49" fontId="62" fillId="2" borderId="34" xfId="0" applyNumberFormat="1" applyFont="1" applyFill="1" applyBorder="1" applyAlignment="1" applyProtection="1">
      <alignment horizontal="left" vertical="top" wrapText="1"/>
      <protection locked="0"/>
    </xf>
    <xf numFmtId="49" fontId="30" fillId="2" borderId="5" xfId="0" applyNumberFormat="1" applyFont="1" applyFill="1" applyBorder="1" applyAlignment="1" applyProtection="1">
      <alignment horizontal="left"/>
      <protection locked="0"/>
    </xf>
    <xf numFmtId="0" fontId="9" fillId="5" borderId="0" xfId="0" applyNumberFormat="1" applyFont="1" applyFill="1" applyBorder="1" applyAlignment="1" applyProtection="1">
      <alignment horizontal="right" wrapText="1"/>
      <protection locked="0"/>
    </xf>
    <xf numFmtId="178" fontId="36" fillId="6" borderId="34" xfId="24" applyNumberFormat="1" applyFont="1" applyFill="1" applyBorder="1"/>
    <xf numFmtId="0" fontId="49" fillId="5" borderId="0" xfId="0" applyFont="1" applyFill="1" applyBorder="1"/>
    <xf numFmtId="0" fontId="7" fillId="5" borderId="7" xfId="0" applyFont="1" applyFill="1" applyBorder="1"/>
    <xf numFmtId="9" fontId="55" fillId="5" borderId="0" xfId="6" applyFont="1" applyFill="1" applyBorder="1"/>
    <xf numFmtId="3" fontId="55" fillId="5" borderId="0" xfId="0" applyNumberFormat="1" applyFont="1" applyFill="1" applyBorder="1"/>
    <xf numFmtId="0" fontId="7" fillId="0" borderId="7" xfId="0" applyFont="1" applyBorder="1"/>
    <xf numFmtId="49" fontId="9" fillId="3" borderId="48" xfId="1" applyNumberFormat="1" applyFont="1" applyFill="1" applyBorder="1" applyAlignment="1" applyProtection="1">
      <alignment horizontal="right"/>
      <protection locked="0"/>
    </xf>
    <xf numFmtId="0" fontId="9" fillId="5" borderId="0" xfId="0" applyNumberFormat="1" applyFont="1" applyFill="1" applyBorder="1" applyAlignment="1" applyProtection="1">
      <alignment horizontal="left" vertical="top"/>
      <protection locked="0"/>
    </xf>
    <xf numFmtId="1" fontId="11" fillId="3" borderId="0" xfId="4" applyNumberFormat="1" applyFont="1" applyFill="1" applyBorder="1" applyAlignment="1" applyProtection="1">
      <alignment horizontal="left" vertical="top" wrapText="1"/>
      <protection locked="0"/>
    </xf>
    <xf numFmtId="1" fontId="11" fillId="3" borderId="0" xfId="4" applyNumberFormat="1" applyFont="1" applyFill="1" applyBorder="1" applyAlignment="1" applyProtection="1">
      <alignment horizontal="left" vertical="top"/>
      <protection locked="0"/>
    </xf>
    <xf numFmtId="170" fontId="9" fillId="3" borderId="8" xfId="5" applyNumberFormat="1" applyFont="1" applyFill="1" applyBorder="1" applyAlignment="1" applyProtection="1">
      <alignment horizontal="left" vertical="top" wrapText="1"/>
    </xf>
    <xf numFmtId="0" fontId="10" fillId="3" borderId="0" xfId="1" applyNumberFormat="1" applyFont="1" applyFill="1" applyBorder="1" applyAlignment="1" applyProtection="1">
      <alignment horizontal="left" vertical="top"/>
      <protection locked="0"/>
    </xf>
    <xf numFmtId="1" fontId="10" fillId="3" borderId="0" xfId="4" applyNumberFormat="1" applyFont="1" applyFill="1" applyBorder="1" applyAlignment="1" applyProtection="1">
      <alignment horizontal="left" vertical="top"/>
      <protection locked="0"/>
    </xf>
    <xf numFmtId="0" fontId="10" fillId="3" borderId="0" xfId="0" applyNumberFormat="1" applyFont="1" applyFill="1" applyBorder="1" applyAlignment="1" applyProtection="1">
      <alignment horizontal="left" vertical="top"/>
      <protection locked="0"/>
    </xf>
    <xf numFmtId="170" fontId="10" fillId="3" borderId="8" xfId="5" applyNumberFormat="1" applyFont="1" applyFill="1" applyBorder="1" applyAlignment="1" applyProtection="1">
      <alignment horizontal="left" vertical="top" wrapText="1"/>
    </xf>
    <xf numFmtId="172" fontId="10" fillId="3" borderId="0" xfId="6" applyNumberFormat="1" applyFont="1" applyFill="1" applyBorder="1" applyAlignment="1" applyProtection="1">
      <alignment horizontal="left" vertical="top" wrapText="1"/>
      <protection locked="0"/>
    </xf>
    <xf numFmtId="172" fontId="10" fillId="3" borderId="0" xfId="6" applyNumberFormat="1" applyFont="1" applyFill="1" applyBorder="1" applyAlignment="1" applyProtection="1">
      <alignment horizontal="left" vertical="top"/>
      <protection locked="0"/>
    </xf>
    <xf numFmtId="0" fontId="6" fillId="3" borderId="8" xfId="0" applyFont="1" applyFill="1" applyBorder="1" applyAlignment="1">
      <alignment horizontal="left" vertical="top" wrapText="1"/>
    </xf>
    <xf numFmtId="173" fontId="11" fillId="3" borderId="8" xfId="5" applyNumberFormat="1" applyFont="1" applyFill="1" applyBorder="1" applyAlignment="1" applyProtection="1">
      <alignment horizontal="left" vertical="top" wrapText="1"/>
    </xf>
    <xf numFmtId="173" fontId="10" fillId="3" borderId="0" xfId="4" applyNumberFormat="1" applyFont="1" applyFill="1" applyBorder="1" applyAlignment="1" applyProtection="1">
      <alignment horizontal="left" vertical="top" wrapText="1"/>
      <protection locked="0"/>
    </xf>
    <xf numFmtId="173" fontId="10" fillId="3" borderId="0" xfId="4" applyNumberFormat="1" applyFont="1" applyFill="1" applyBorder="1" applyAlignment="1" applyProtection="1">
      <alignment horizontal="left" vertical="top"/>
      <protection locked="0"/>
    </xf>
    <xf numFmtId="171" fontId="10" fillId="3" borderId="0" xfId="4" applyNumberFormat="1" applyFont="1" applyFill="1" applyBorder="1" applyAlignment="1" applyProtection="1">
      <alignment horizontal="left" vertical="top" wrapText="1"/>
      <protection locked="0"/>
    </xf>
    <xf numFmtId="171" fontId="10" fillId="3" borderId="0" xfId="4" applyNumberFormat="1" applyFont="1" applyFill="1" applyBorder="1" applyAlignment="1" applyProtection="1">
      <alignment horizontal="left" vertical="top"/>
      <protection locked="0"/>
    </xf>
    <xf numFmtId="0" fontId="9" fillId="3" borderId="0" xfId="0" applyNumberFormat="1" applyFont="1" applyFill="1" applyBorder="1" applyAlignment="1" applyProtection="1">
      <alignment horizontal="left" vertical="top"/>
      <protection locked="0"/>
    </xf>
    <xf numFmtId="0" fontId="10" fillId="3" borderId="0" xfId="0" quotePrefix="1" applyNumberFormat="1" applyFont="1" applyFill="1" applyBorder="1" applyAlignment="1" applyProtection="1">
      <alignment horizontal="left" vertical="top"/>
      <protection locked="0"/>
    </xf>
    <xf numFmtId="0" fontId="35" fillId="0" borderId="0" xfId="0" applyNumberFormat="1" applyFont="1" applyFill="1" applyBorder="1" applyAlignment="1" applyProtection="1">
      <alignment horizontal="left" vertical="top"/>
      <protection locked="0"/>
    </xf>
    <xf numFmtId="0" fontId="7" fillId="3" borderId="0" xfId="0" applyFont="1" applyFill="1" applyBorder="1" applyAlignment="1">
      <alignment horizontal="left" vertical="top" wrapText="1"/>
    </xf>
    <xf numFmtId="0" fontId="7" fillId="3" borderId="0" xfId="0" applyFont="1" applyFill="1" applyBorder="1" applyAlignment="1">
      <alignment horizontal="left" vertical="top"/>
    </xf>
    <xf numFmtId="0" fontId="7" fillId="3" borderId="8" xfId="0" applyFont="1" applyFill="1" applyBorder="1" applyAlignment="1">
      <alignment horizontal="left" vertical="top" wrapText="1"/>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10" fillId="5" borderId="0" xfId="0" applyNumberFormat="1" applyFont="1" applyFill="1" applyBorder="1" applyAlignment="1" applyProtection="1">
      <alignment horizontal="left" vertical="top"/>
      <protection locked="0"/>
    </xf>
    <xf numFmtId="172" fontId="10" fillId="5" borderId="0" xfId="6" applyNumberFormat="1" applyFont="1" applyFill="1" applyBorder="1" applyAlignment="1" applyProtection="1">
      <alignment horizontal="left" vertical="top" wrapText="1"/>
      <protection locked="0"/>
    </xf>
    <xf numFmtId="172" fontId="10" fillId="5" borderId="0" xfId="6" applyNumberFormat="1" applyFont="1" applyFill="1" applyBorder="1" applyAlignment="1" applyProtection="1">
      <alignment horizontal="left" vertical="top"/>
      <protection locked="0"/>
    </xf>
    <xf numFmtId="0" fontId="10" fillId="5" borderId="49" xfId="0" applyNumberFormat="1" applyFont="1" applyFill="1" applyBorder="1" applyAlignment="1" applyProtection="1">
      <alignment horizontal="left" vertical="top"/>
      <protection locked="0"/>
    </xf>
    <xf numFmtId="172" fontId="10" fillId="5" borderId="49" xfId="6" applyNumberFormat="1" applyFont="1" applyFill="1" applyBorder="1" applyAlignment="1" applyProtection="1">
      <alignment horizontal="left" vertical="top" wrapText="1"/>
      <protection locked="0"/>
    </xf>
    <xf numFmtId="172" fontId="10" fillId="5" borderId="49" xfId="6" applyNumberFormat="1" applyFont="1" applyFill="1" applyBorder="1" applyAlignment="1" applyProtection="1">
      <alignment horizontal="left" vertical="top"/>
      <protection locked="0"/>
    </xf>
    <xf numFmtId="170" fontId="10" fillId="3" borderId="11" xfId="5" applyNumberFormat="1" applyFont="1" applyFill="1" applyBorder="1" applyAlignment="1" applyProtection="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44" fillId="5" borderId="0" xfId="0" applyFont="1" applyFill="1" applyAlignment="1">
      <alignment vertical="center"/>
    </xf>
    <xf numFmtId="0" fontId="44" fillId="5" borderId="0" xfId="0" applyFont="1" applyFill="1" applyAlignment="1">
      <alignment horizontal="left" vertical="center" indent="5"/>
    </xf>
    <xf numFmtId="3" fontId="59" fillId="25" borderId="34" xfId="4" applyNumberFormat="1" applyFont="1" applyFill="1" applyBorder="1" applyAlignment="1">
      <alignment horizontal="left" vertical="top" wrapText="1"/>
    </xf>
    <xf numFmtId="0" fontId="21" fillId="0" borderId="0" xfId="9" applyFont="1" applyAlignment="1">
      <alignment vertical="center"/>
    </xf>
    <xf numFmtId="0" fontId="65" fillId="0" borderId="0" xfId="9" applyFont="1" applyBorder="1" applyAlignment="1">
      <alignment vertical="center"/>
    </xf>
    <xf numFmtId="9" fontId="66" fillId="0" borderId="0" xfId="6" applyFont="1" applyBorder="1" applyAlignment="1">
      <alignment horizontal="left" vertical="center"/>
    </xf>
    <xf numFmtId="0" fontId="37" fillId="6" borderId="34" xfId="29" applyFont="1" applyFill="1" applyBorder="1" applyAlignment="1">
      <alignment vertical="center"/>
    </xf>
    <xf numFmtId="0" fontId="37" fillId="6" borderId="34" xfId="29" applyFont="1" applyFill="1" applyBorder="1" applyAlignment="1">
      <alignment horizontal="right" vertical="center"/>
    </xf>
    <xf numFmtId="2" fontId="0" fillId="20" borderId="45" xfId="0" applyNumberFormat="1" applyFill="1" applyBorder="1"/>
    <xf numFmtId="0" fontId="48" fillId="5" borderId="0" xfId="31" applyFill="1" applyAlignment="1">
      <alignment horizontal="left"/>
    </xf>
    <xf numFmtId="0" fontId="37" fillId="0" borderId="38" xfId="24" applyFont="1" applyBorder="1" applyAlignment="1">
      <alignment horizontal="left" wrapText="1"/>
    </xf>
    <xf numFmtId="0" fontId="12" fillId="0" borderId="39" xfId="24" applyBorder="1" applyAlignment="1">
      <alignment wrapText="1"/>
    </xf>
    <xf numFmtId="0" fontId="37" fillId="0" borderId="38" xfId="24" applyFont="1" applyBorder="1" applyAlignment="1">
      <alignment wrapText="1"/>
    </xf>
    <xf numFmtId="0" fontId="16" fillId="0" borderId="39" xfId="24" applyFont="1" applyBorder="1" applyAlignment="1">
      <alignment wrapText="1"/>
    </xf>
    <xf numFmtId="0" fontId="36" fillId="16" borderId="38" xfId="24" applyFont="1" applyFill="1" applyBorder="1" applyAlignment="1"/>
    <xf numFmtId="0" fontId="12" fillId="0" borderId="21" xfId="24" applyBorder="1" applyAlignment="1"/>
    <xf numFmtId="0" fontId="36" fillId="16" borderId="34" xfId="24" applyFont="1" applyFill="1" applyBorder="1" applyAlignment="1">
      <alignment vertical="center"/>
    </xf>
    <xf numFmtId="0" fontId="12" fillId="16" borderId="34" xfId="24" applyFill="1" applyBorder="1" applyAlignment="1">
      <alignment vertical="center"/>
    </xf>
    <xf numFmtId="0" fontId="36" fillId="16" borderId="34" xfId="24" applyFont="1" applyFill="1" applyBorder="1" applyAlignment="1">
      <alignment vertical="center" wrapText="1"/>
    </xf>
    <xf numFmtId="0" fontId="12" fillId="16" borderId="37" xfId="24" applyFill="1" applyBorder="1" applyAlignment="1">
      <alignment horizontal="right" vertical="center" wrapText="1"/>
    </xf>
    <xf numFmtId="0" fontId="36" fillId="16" borderId="34" xfId="24" applyFont="1" applyFill="1" applyBorder="1" applyAlignment="1">
      <alignment horizontal="right" vertical="center"/>
    </xf>
    <xf numFmtId="49" fontId="10" fillId="3" borderId="7" xfId="1" applyNumberFormat="1" applyFont="1" applyFill="1" applyBorder="1" applyAlignment="1" applyProtection="1">
      <alignment horizontal="center"/>
      <protection locked="0"/>
    </xf>
    <xf numFmtId="0" fontId="7" fillId="5" borderId="7" xfId="0" applyFont="1" applyFill="1" applyBorder="1" applyAlignment="1">
      <alignment horizontal="center"/>
    </xf>
    <xf numFmtId="1" fontId="36" fillId="16" borderId="34" xfId="24" applyNumberFormat="1" applyFont="1" applyFill="1" applyBorder="1" applyAlignment="1">
      <alignment horizontal="center"/>
    </xf>
    <xf numFmtId="1" fontId="36" fillId="16" borderId="39" xfId="24" applyNumberFormat="1" applyFont="1" applyFill="1" applyBorder="1" applyAlignment="1">
      <alignment horizontal="center"/>
    </xf>
    <xf numFmtId="175" fontId="36" fillId="16" borderId="39" xfId="24" applyNumberFormat="1" applyFont="1" applyFill="1" applyBorder="1" applyAlignment="1">
      <alignment horizontal="center" vertical="center" wrapText="1"/>
    </xf>
    <xf numFmtId="1" fontId="36" fillId="16" borderId="40" xfId="24" applyNumberFormat="1" applyFont="1" applyFill="1" applyBorder="1" applyAlignment="1">
      <alignment horizontal="center"/>
    </xf>
    <xf numFmtId="1" fontId="36" fillId="16" borderId="44" xfId="24" applyNumberFormat="1" applyFont="1" applyFill="1" applyBorder="1" applyAlignment="1">
      <alignment horizontal="center"/>
    </xf>
    <xf numFmtId="175" fontId="36" fillId="6" borderId="34" xfId="24" applyNumberFormat="1" applyFont="1" applyFill="1" applyBorder="1"/>
    <xf numFmtId="184" fontId="9" fillId="0" borderId="0" xfId="33" applyNumberFormat="1" applyFont="1" applyBorder="1" applyAlignment="1">
      <alignment horizontal="right"/>
    </xf>
    <xf numFmtId="0" fontId="10" fillId="0" borderId="0" xfId="32" applyFont="1" applyBorder="1" applyAlignment="1">
      <alignment horizontal="center"/>
    </xf>
    <xf numFmtId="3" fontId="95" fillId="48" borderId="61" xfId="33" applyNumberFormat="1" applyFont="1" applyFill="1" applyBorder="1" applyAlignment="1" applyProtection="1">
      <alignment horizontal="center"/>
      <protection locked="0"/>
    </xf>
    <xf numFmtId="3" fontId="95" fillId="48" borderId="61" xfId="33" applyNumberFormat="1" applyFont="1" applyFill="1" applyBorder="1" applyProtection="1">
      <protection locked="0"/>
    </xf>
    <xf numFmtId="3" fontId="9" fillId="5" borderId="61" xfId="33" applyNumberFormat="1" applyFont="1" applyFill="1" applyBorder="1" applyAlignment="1" applyProtection="1">
      <alignment horizontal="center"/>
      <protection locked="0"/>
    </xf>
    <xf numFmtId="0" fontId="10" fillId="0" borderId="0" xfId="32" applyFont="1" applyBorder="1"/>
    <xf numFmtId="40" fontId="9" fillId="0" borderId="0" xfId="33" applyNumberFormat="1" applyFont="1" applyBorder="1"/>
    <xf numFmtId="40" fontId="10" fillId="0" borderId="0" xfId="33" applyNumberFormat="1" applyFont="1" applyBorder="1" applyAlignment="1" applyProtection="1">
      <alignment horizontal="right"/>
      <protection locked="0"/>
    </xf>
    <xf numFmtId="40" fontId="10" fillId="0" borderId="0" xfId="33" applyNumberFormat="1" applyFont="1" applyBorder="1"/>
    <xf numFmtId="0" fontId="10" fillId="22" borderId="0" xfId="32" applyFont="1" applyFill="1" applyBorder="1" applyAlignment="1">
      <alignment horizontal="center"/>
    </xf>
    <xf numFmtId="0" fontId="10" fillId="5" borderId="0" xfId="32" applyFont="1" applyFill="1" applyBorder="1" applyAlignment="1">
      <alignment horizontal="center"/>
    </xf>
    <xf numFmtId="49" fontId="10" fillId="0" borderId="0" xfId="32" applyNumberFormat="1" applyFont="1" applyFill="1" applyBorder="1" applyAlignment="1" applyProtection="1">
      <alignment horizontal="center"/>
      <protection locked="0"/>
    </xf>
    <xf numFmtId="49" fontId="10" fillId="0" borderId="0" xfId="32" applyNumberFormat="1" applyFont="1" applyBorder="1" applyAlignment="1" applyProtection="1">
      <alignment horizontal="left"/>
      <protection locked="0"/>
    </xf>
    <xf numFmtId="40" fontId="10" fillId="0" borderId="0" xfId="32" applyNumberFormat="1" applyFont="1" applyBorder="1" applyAlignment="1" applyProtection="1">
      <alignment horizontal="left"/>
      <protection locked="0"/>
    </xf>
    <xf numFmtId="40" fontId="10" fillId="0" borderId="0" xfId="33" applyNumberFormat="1" applyFont="1" applyBorder="1" applyAlignment="1" applyProtection="1">
      <alignment horizontal="left"/>
      <protection locked="0"/>
    </xf>
    <xf numFmtId="0" fontId="9" fillId="22" borderId="0" xfId="32" applyFont="1" applyFill="1" applyBorder="1" applyAlignment="1">
      <alignment horizontal="center"/>
    </xf>
    <xf numFmtId="0" fontId="9" fillId="5" borderId="0" xfId="32" applyFont="1" applyFill="1" applyBorder="1" applyAlignment="1">
      <alignment horizontal="center"/>
    </xf>
    <xf numFmtId="49" fontId="9" fillId="0" borderId="5" xfId="32" applyNumberFormat="1" applyFont="1" applyFill="1" applyBorder="1" applyAlignment="1" applyProtection="1">
      <alignment horizontal="center"/>
      <protection locked="0"/>
    </xf>
    <xf numFmtId="49" fontId="9" fillId="0" borderId="5" xfId="32" applyNumberFormat="1" applyFont="1" applyBorder="1" applyAlignment="1" applyProtection="1">
      <alignment horizontal="right"/>
      <protection locked="0"/>
    </xf>
    <xf numFmtId="40" fontId="9" fillId="0" borderId="5" xfId="32" applyNumberFormat="1" applyFont="1" applyBorder="1" applyAlignment="1" applyProtection="1">
      <alignment horizontal="left"/>
      <protection locked="0"/>
    </xf>
    <xf numFmtId="3" fontId="9" fillId="0" borderId="5" xfId="32" quotePrefix="1" applyNumberFormat="1" applyFont="1" applyBorder="1" applyAlignment="1" applyProtection="1">
      <alignment horizontal="right"/>
      <protection locked="0"/>
    </xf>
    <xf numFmtId="0" fontId="9" fillId="0" borderId="0" xfId="32" applyFont="1" applyBorder="1" applyAlignment="1">
      <alignment horizontal="center"/>
    </xf>
    <xf numFmtId="0" fontId="9" fillId="0" borderId="0" xfId="32" applyFont="1" applyBorder="1"/>
    <xf numFmtId="49" fontId="9" fillId="0" borderId="49" xfId="32" applyNumberFormat="1" applyFont="1" applyFill="1" applyBorder="1" applyAlignment="1" applyProtection="1">
      <alignment horizontal="center"/>
      <protection locked="0"/>
    </xf>
    <xf numFmtId="49" fontId="9" fillId="0" borderId="1" xfId="32" applyNumberFormat="1" applyFont="1" applyBorder="1" applyAlignment="1" applyProtection="1">
      <alignment horizontal="right"/>
      <protection locked="0"/>
    </xf>
    <xf numFmtId="40" fontId="9" fillId="0" borderId="1" xfId="32" applyNumberFormat="1" applyFont="1" applyBorder="1" applyProtection="1">
      <protection locked="0"/>
    </xf>
    <xf numFmtId="1" fontId="9" fillId="0" borderId="1" xfId="32" quotePrefix="1" applyNumberFormat="1" applyFont="1" applyBorder="1" applyAlignment="1" applyProtection="1">
      <alignment horizontal="right"/>
      <protection locked="0"/>
    </xf>
    <xf numFmtId="1" fontId="9" fillId="22" borderId="1" xfId="32" quotePrefix="1" applyNumberFormat="1" applyFont="1" applyFill="1" applyBorder="1" applyAlignment="1">
      <alignment horizontal="center"/>
    </xf>
    <xf numFmtId="0" fontId="9" fillId="0" borderId="1" xfId="32" applyFont="1" applyBorder="1" applyAlignment="1">
      <alignment horizontal="center"/>
    </xf>
    <xf numFmtId="1" fontId="9" fillId="5" borderId="1" xfId="32" quotePrefix="1" applyNumberFormat="1" applyFont="1" applyFill="1" applyBorder="1" applyAlignment="1">
      <alignment horizontal="center"/>
    </xf>
    <xf numFmtId="49" fontId="10" fillId="0" borderId="0" xfId="33" applyNumberFormat="1" applyFont="1" applyBorder="1"/>
    <xf numFmtId="0" fontId="10" fillId="0" borderId="0" xfId="33" applyNumberFormat="1" applyFont="1" applyBorder="1" applyAlignment="1">
      <alignment horizontal="right"/>
    </xf>
    <xf numFmtId="3" fontId="10" fillId="0" borderId="0" xfId="33" applyNumberFormat="1" applyFont="1" applyBorder="1"/>
    <xf numFmtId="3" fontId="10" fillId="0" borderId="0" xfId="33" applyNumberFormat="1" applyFont="1" applyBorder="1" applyProtection="1">
      <protection locked="0"/>
    </xf>
    <xf numFmtId="3" fontId="10" fillId="22" borderId="0" xfId="33" applyNumberFormat="1" applyFont="1" applyFill="1" applyBorder="1" applyAlignment="1" applyProtection="1">
      <alignment horizontal="center"/>
      <protection locked="0"/>
    </xf>
    <xf numFmtId="3" fontId="10" fillId="5" borderId="0" xfId="33" applyNumberFormat="1" applyFont="1" applyFill="1" applyBorder="1" applyAlignment="1" applyProtection="1">
      <alignment horizontal="center"/>
      <protection locked="0"/>
    </xf>
    <xf numFmtId="0" fontId="10" fillId="0" borderId="0" xfId="33" applyNumberFormat="1" applyFont="1" applyBorder="1" applyAlignment="1">
      <alignment horizontal="left"/>
    </xf>
    <xf numFmtId="40" fontId="10" fillId="0" borderId="0" xfId="33" applyNumberFormat="1" applyFont="1" applyBorder="1" applyAlignment="1">
      <alignment horizontal="right"/>
    </xf>
    <xf numFmtId="1" fontId="9" fillId="22" borderId="0" xfId="32" quotePrefix="1" applyNumberFormat="1" applyFont="1" applyFill="1" applyBorder="1" applyAlignment="1">
      <alignment horizontal="center"/>
    </xf>
    <xf numFmtId="1" fontId="9" fillId="5" borderId="0" xfId="32" quotePrefix="1" applyNumberFormat="1" applyFont="1" applyFill="1" applyBorder="1" applyAlignment="1">
      <alignment horizontal="center"/>
    </xf>
    <xf numFmtId="49" fontId="10" fillId="5" borderId="0" xfId="33" applyNumberFormat="1" applyFont="1" applyFill="1" applyBorder="1"/>
    <xf numFmtId="40" fontId="10" fillId="5" borderId="0" xfId="33" applyNumberFormat="1" applyFont="1" applyFill="1" applyBorder="1"/>
    <xf numFmtId="40" fontId="10" fillId="5" borderId="0" xfId="33" applyNumberFormat="1" applyFont="1" applyFill="1" applyBorder="1" applyAlignment="1">
      <alignment horizontal="right"/>
    </xf>
    <xf numFmtId="0" fontId="10" fillId="5" borderId="0" xfId="32" applyFont="1" applyFill="1" applyBorder="1"/>
    <xf numFmtId="40" fontId="30" fillId="0" borderId="0" xfId="33" applyNumberFormat="1" applyFont="1" applyBorder="1" applyAlignment="1">
      <alignment horizontal="center"/>
    </xf>
    <xf numFmtId="40" fontId="30" fillId="0" borderId="0" xfId="33" applyNumberFormat="1" applyFont="1" applyBorder="1"/>
    <xf numFmtId="0" fontId="96" fillId="48" borderId="0" xfId="32" applyFont="1" applyFill="1" applyBorder="1" applyAlignment="1">
      <alignment horizontal="right"/>
    </xf>
    <xf numFmtId="172" fontId="96" fillId="48" borderId="0" xfId="6" applyNumberFormat="1" applyFont="1" applyFill="1" applyBorder="1" applyAlignment="1">
      <alignment horizontal="right"/>
    </xf>
    <xf numFmtId="0" fontId="45" fillId="22" borderId="0" xfId="32" applyFont="1" applyFill="1" applyBorder="1" applyAlignment="1">
      <alignment horizontal="right"/>
    </xf>
    <xf numFmtId="0" fontId="58" fillId="22" borderId="0" xfId="32" applyFont="1" applyFill="1" applyBorder="1" applyAlignment="1">
      <alignment horizontal="right"/>
    </xf>
    <xf numFmtId="1" fontId="58" fillId="22" borderId="1" xfId="32" quotePrefix="1" applyNumberFormat="1" applyFont="1" applyFill="1" applyBorder="1" applyAlignment="1">
      <alignment horizontal="right"/>
    </xf>
    <xf numFmtId="0" fontId="58" fillId="22" borderId="1" xfId="32" quotePrefix="1" applyFont="1" applyFill="1" applyBorder="1" applyAlignment="1">
      <alignment horizontal="right"/>
    </xf>
    <xf numFmtId="3" fontId="45" fillId="22" borderId="0" xfId="33" applyNumberFormat="1" applyFont="1" applyFill="1" applyBorder="1" applyAlignment="1" applyProtection="1">
      <alignment horizontal="right"/>
      <protection locked="0"/>
    </xf>
    <xf numFmtId="1" fontId="58" fillId="22" borderId="0" xfId="32" quotePrefix="1" applyNumberFormat="1" applyFont="1" applyFill="1" applyBorder="1" applyAlignment="1">
      <alignment horizontal="right"/>
    </xf>
    <xf numFmtId="0" fontId="58" fillId="22" borderId="0" xfId="32" quotePrefix="1" applyFont="1" applyFill="1" applyBorder="1" applyAlignment="1">
      <alignment horizontal="right"/>
    </xf>
    <xf numFmtId="3" fontId="58" fillId="22" borderId="61" xfId="33" applyNumberFormat="1" applyFont="1" applyFill="1" applyBorder="1" applyAlignment="1" applyProtection="1">
      <alignment horizontal="right"/>
      <protection locked="0"/>
    </xf>
    <xf numFmtId="0" fontId="45" fillId="5" borderId="0" xfId="32" applyFont="1" applyFill="1" applyBorder="1" applyAlignment="1">
      <alignment horizontal="right"/>
    </xf>
    <xf numFmtId="0" fontId="10" fillId="22" borderId="0" xfId="32" applyFont="1" applyFill="1" applyBorder="1" applyAlignment="1">
      <alignment horizontal="right"/>
    </xf>
    <xf numFmtId="0" fontId="9" fillId="22" borderId="0" xfId="32" applyFont="1" applyFill="1" applyBorder="1" applyAlignment="1">
      <alignment horizontal="right"/>
    </xf>
    <xf numFmtId="1" fontId="9" fillId="22" borderId="1" xfId="32" quotePrefix="1" applyNumberFormat="1" applyFont="1" applyFill="1" applyBorder="1" applyAlignment="1">
      <alignment horizontal="right"/>
    </xf>
    <xf numFmtId="3" fontId="10" fillId="22" borderId="0" xfId="33" applyNumberFormat="1" applyFont="1" applyFill="1" applyBorder="1" applyAlignment="1" applyProtection="1">
      <alignment horizontal="right"/>
      <protection locked="0"/>
    </xf>
    <xf numFmtId="1" fontId="9" fillId="22" borderId="0" xfId="32" quotePrefix="1" applyNumberFormat="1" applyFont="1" applyFill="1" applyBorder="1" applyAlignment="1">
      <alignment horizontal="right"/>
    </xf>
    <xf numFmtId="3" fontId="95" fillId="48" borderId="61" xfId="33" applyNumberFormat="1" applyFont="1" applyFill="1" applyBorder="1" applyAlignment="1" applyProtection="1">
      <alignment horizontal="right"/>
      <protection locked="0"/>
    </xf>
    <xf numFmtId="0" fontId="10" fillId="5" borderId="0" xfId="32" applyFont="1" applyFill="1" applyBorder="1" applyAlignment="1">
      <alignment horizontal="right"/>
    </xf>
    <xf numFmtId="0" fontId="97" fillId="48" borderId="0" xfId="32" applyFont="1" applyFill="1" applyBorder="1" applyAlignment="1">
      <alignment horizontal="left" vertical="top"/>
    </xf>
    <xf numFmtId="0" fontId="36" fillId="16" borderId="38" xfId="24" applyFont="1" applyFill="1" applyBorder="1" applyAlignment="1">
      <alignment vertical="center" wrapText="1"/>
    </xf>
    <xf numFmtId="0" fontId="12" fillId="16" borderId="38" xfId="24" applyFill="1" applyBorder="1" applyAlignment="1">
      <alignment vertical="center" wrapText="1"/>
    </xf>
    <xf numFmtId="0" fontId="98" fillId="0" borderId="34" xfId="31" applyFont="1" applyBorder="1" applyAlignment="1">
      <alignment wrapText="1"/>
    </xf>
    <xf numFmtId="0" fontId="0" fillId="5" borderId="0" xfId="0" applyFill="1" applyBorder="1"/>
    <xf numFmtId="2" fontId="20" fillId="5" borderId="0" xfId="9" applyNumberFormat="1" applyFont="1" applyFill="1" applyBorder="1" applyAlignment="1">
      <alignment horizontal="left" vertical="center"/>
    </xf>
    <xf numFmtId="1" fontId="23" fillId="5" borderId="0" xfId="16" applyNumberFormat="1" applyFont="1" applyFill="1" applyBorder="1" applyAlignment="1">
      <alignment horizontal="right" vertical="center" wrapText="1"/>
    </xf>
    <xf numFmtId="175" fontId="19" fillId="5" borderId="0" xfId="16" applyNumberFormat="1" applyFont="1" applyFill="1" applyBorder="1" applyAlignment="1">
      <alignment horizontal="right" vertical="center"/>
    </xf>
    <xf numFmtId="175" fontId="31" fillId="5" borderId="0" xfId="16" applyNumberFormat="1" applyFont="1" applyFill="1" applyBorder="1" applyAlignment="1">
      <alignment horizontal="right" vertical="center"/>
    </xf>
    <xf numFmtId="3" fontId="19" fillId="5" borderId="0" xfId="16" applyNumberFormat="1" applyFont="1" applyFill="1" applyBorder="1" applyAlignment="1">
      <alignment horizontal="right" vertical="center"/>
    </xf>
    <xf numFmtId="0" fontId="36" fillId="16" borderId="34" xfId="24" applyFont="1" applyFill="1" applyBorder="1" applyAlignment="1">
      <alignment horizontal="right" vertical="center" wrapText="1"/>
    </xf>
    <xf numFmtId="0" fontId="98" fillId="0" borderId="0" xfId="31" applyFont="1" applyFill="1" applyAlignment="1">
      <alignment vertical="center"/>
    </xf>
    <xf numFmtId="1" fontId="14" fillId="5" borderId="0" xfId="24" applyNumberFormat="1" applyFont="1" applyFill="1"/>
    <xf numFmtId="1" fontId="1" fillId="0" borderId="34" xfId="24" applyNumberFormat="1" applyFont="1" applyBorder="1" applyAlignment="1">
      <alignment wrapText="1"/>
    </xf>
    <xf numFmtId="1" fontId="36" fillId="0" borderId="34" xfId="24" applyNumberFormat="1" applyFont="1" applyBorder="1" applyAlignment="1">
      <alignment wrapText="1"/>
    </xf>
    <xf numFmtId="1" fontId="12" fillId="5" borderId="0" xfId="24" applyNumberFormat="1" applyFill="1" applyAlignment="1">
      <alignment wrapText="1"/>
    </xf>
    <xf numFmtId="0" fontId="1" fillId="5" borderId="0" xfId="24" applyFont="1" applyFill="1" applyAlignment="1">
      <alignment horizontal="right"/>
    </xf>
    <xf numFmtId="175" fontId="1" fillId="5" borderId="0" xfId="24" applyNumberFormat="1" applyFont="1" applyFill="1" applyAlignment="1">
      <alignment horizontal="right"/>
    </xf>
    <xf numFmtId="0" fontId="23" fillId="5" borderId="0" xfId="0" applyFont="1" applyFill="1" applyBorder="1" applyAlignment="1">
      <alignment vertical="center" wrapText="1"/>
    </xf>
    <xf numFmtId="0" fontId="23" fillId="5" borderId="0" xfId="0" applyFont="1" applyFill="1" applyBorder="1" applyAlignment="1">
      <alignment horizontal="right" vertical="center" wrapText="1"/>
    </xf>
    <xf numFmtId="0" fontId="19" fillId="5" borderId="0" xfId="0" applyFont="1" applyFill="1" applyBorder="1" applyAlignment="1">
      <alignment vertical="center" wrapText="1"/>
    </xf>
    <xf numFmtId="0" fontId="19" fillId="5" borderId="0" xfId="0" applyFont="1" applyFill="1" applyBorder="1" applyAlignment="1">
      <alignment horizontal="right" vertical="center" wrapText="1"/>
    </xf>
    <xf numFmtId="6" fontId="41" fillId="5" borderId="0" xfId="0" applyNumberFormat="1" applyFont="1" applyFill="1" applyBorder="1" applyAlignment="1">
      <alignment horizontal="right" vertical="center" wrapText="1"/>
    </xf>
    <xf numFmtId="0" fontId="42" fillId="5" borderId="0" xfId="0" applyFont="1" applyFill="1" applyBorder="1" applyAlignment="1">
      <alignment horizontal="right" vertical="center" wrapText="1"/>
    </xf>
    <xf numFmtId="6" fontId="42" fillId="5" borderId="0" xfId="0" applyNumberFormat="1" applyFont="1" applyFill="1" applyBorder="1" applyAlignment="1">
      <alignment horizontal="right" vertical="center" wrapText="1"/>
    </xf>
    <xf numFmtId="6" fontId="19" fillId="5" borderId="0" xfId="0" applyNumberFormat="1" applyFont="1" applyFill="1" applyBorder="1" applyAlignment="1">
      <alignment horizontal="right" vertical="center" wrapText="1"/>
    </xf>
    <xf numFmtId="0" fontId="47" fillId="18" borderId="12" xfId="0" applyFont="1" applyFill="1" applyBorder="1" applyAlignment="1">
      <alignment vertical="center" wrapText="1"/>
    </xf>
    <xf numFmtId="0" fontId="47" fillId="18" borderId="14" xfId="0" applyFont="1" applyFill="1" applyBorder="1" applyAlignment="1">
      <alignment vertical="center" wrapText="1"/>
    </xf>
    <xf numFmtId="0" fontId="99" fillId="16" borderId="34" xfId="24" applyFont="1" applyFill="1" applyBorder="1" applyAlignment="1">
      <alignment horizontal="right" vertical="center" wrapText="1"/>
    </xf>
    <xf numFmtId="0" fontId="33" fillId="5" borderId="0" xfId="0" applyFont="1" applyFill="1" applyBorder="1" applyAlignment="1">
      <alignment vertical="center" wrapText="1"/>
    </xf>
    <xf numFmtId="175" fontId="33" fillId="5" borderId="0" xfId="0" applyNumberFormat="1" applyFont="1" applyFill="1" applyBorder="1" applyAlignment="1">
      <alignment vertical="center" wrapText="1"/>
    </xf>
    <xf numFmtId="0" fontId="94" fillId="0" borderId="0" xfId="9" applyFont="1" applyFill="1" applyAlignment="1">
      <alignment vertical="center"/>
    </xf>
    <xf numFmtId="0" fontId="9" fillId="5" borderId="0" xfId="32" applyFont="1" applyFill="1" applyBorder="1"/>
    <xf numFmtId="0" fontId="9" fillId="5" borderId="0" xfId="32" quotePrefix="1" applyFont="1" applyFill="1" applyBorder="1" applyAlignment="1">
      <alignment horizontal="center"/>
    </xf>
    <xf numFmtId="0" fontId="10" fillId="5" borderId="0" xfId="33" applyNumberFormat="1" applyFont="1" applyFill="1" applyBorder="1" applyAlignment="1">
      <alignment horizontal="center"/>
    </xf>
    <xf numFmtId="3" fontId="9" fillId="5" borderId="61" xfId="33" applyNumberFormat="1" applyFont="1" applyFill="1" applyBorder="1" applyProtection="1">
      <protection locked="0"/>
    </xf>
    <xf numFmtId="2" fontId="37" fillId="0" borderId="27" xfId="0" applyNumberFormat="1" applyFont="1" applyBorder="1" applyAlignment="1">
      <alignment horizontal="right" vertical="center" wrapText="1"/>
    </xf>
    <xf numFmtId="0" fontId="21" fillId="5" borderId="0" xfId="9" applyFont="1" applyFill="1" applyAlignment="1">
      <alignment vertical="center"/>
    </xf>
    <xf numFmtId="0" fontId="37" fillId="18" borderId="37" xfId="30" applyFont="1" applyFill="1" applyBorder="1"/>
    <xf numFmtId="0" fontId="37" fillId="18" borderId="36" xfId="30" applyFont="1" applyFill="1" applyBorder="1"/>
    <xf numFmtId="0" fontId="98" fillId="0" borderId="0" xfId="31" quotePrefix="1" applyFont="1" applyFill="1" applyAlignment="1">
      <alignment vertical="center"/>
    </xf>
    <xf numFmtId="166" fontId="33" fillId="49" borderId="27" xfId="0" applyNumberFormat="1" applyFont="1" applyFill="1" applyBorder="1" applyAlignment="1">
      <alignment vertical="center" wrapText="1"/>
    </xf>
    <xf numFmtId="177" fontId="33" fillId="49" borderId="27" xfId="0" applyNumberFormat="1" applyFont="1" applyFill="1" applyBorder="1" applyAlignment="1">
      <alignment vertical="center" wrapText="1"/>
    </xf>
    <xf numFmtId="42" fontId="33" fillId="49" borderId="37" xfId="30" applyNumberFormat="1" applyFont="1" applyFill="1" applyBorder="1"/>
    <xf numFmtId="42" fontId="33" fillId="49" borderId="34" xfId="30" applyNumberFormat="1" applyFont="1" applyFill="1" applyBorder="1"/>
    <xf numFmtId="1" fontId="9" fillId="49" borderId="0" xfId="4" applyNumberFormat="1" applyFont="1" applyFill="1" applyBorder="1" applyAlignment="1" applyProtection="1">
      <alignment horizontal="left" vertical="top" wrapText="1"/>
      <protection locked="0"/>
    </xf>
    <xf numFmtId="1" fontId="10" fillId="49" borderId="0" xfId="4" applyNumberFormat="1" applyFont="1" applyFill="1" applyBorder="1" applyAlignment="1" applyProtection="1">
      <alignment horizontal="left" vertical="top" wrapText="1"/>
      <protection locked="0"/>
    </xf>
    <xf numFmtId="172" fontId="10" fillId="49" borderId="0" xfId="6" applyNumberFormat="1" applyFont="1" applyFill="1" applyBorder="1" applyAlignment="1" applyProtection="1">
      <alignment horizontal="left" vertical="top" wrapText="1"/>
      <protection locked="0"/>
    </xf>
    <xf numFmtId="9" fontId="49" fillId="49" borderId="0" xfId="6" applyFont="1" applyFill="1" applyBorder="1"/>
    <xf numFmtId="3" fontId="49" fillId="49" borderId="0" xfId="0" applyNumberFormat="1" applyFont="1" applyFill="1" applyBorder="1"/>
    <xf numFmtId="173" fontId="10" fillId="49" borderId="0" xfId="4" applyNumberFormat="1" applyFont="1" applyFill="1" applyBorder="1" applyAlignment="1" applyProtection="1">
      <alignment horizontal="left" vertical="top" wrapText="1"/>
      <protection locked="0"/>
    </xf>
    <xf numFmtId="171" fontId="6" fillId="49" borderId="0" xfId="4" applyNumberFormat="1" applyFont="1" applyFill="1" applyBorder="1" applyAlignment="1">
      <alignment horizontal="left" vertical="top"/>
    </xf>
    <xf numFmtId="172" fontId="10" fillId="49" borderId="0" xfId="6" applyNumberFormat="1" applyFont="1" applyFill="1" applyBorder="1" applyAlignment="1" applyProtection="1">
      <alignment horizontal="left" vertical="top"/>
      <protection locked="0"/>
    </xf>
    <xf numFmtId="185" fontId="6" fillId="49" borderId="0" xfId="4" applyNumberFormat="1" applyFont="1" applyFill="1" applyBorder="1" applyAlignment="1">
      <alignment horizontal="left" vertical="top"/>
    </xf>
    <xf numFmtId="42" fontId="33" fillId="0" borderId="34" xfId="30" applyNumberFormat="1" applyFont="1" applyFill="1" applyBorder="1"/>
    <xf numFmtId="42" fontId="33" fillId="0" borderId="36" xfId="30" applyNumberFormat="1" applyFont="1" applyFill="1" applyBorder="1"/>
    <xf numFmtId="6" fontId="6" fillId="49" borderId="0" xfId="0" applyNumberFormat="1" applyFont="1" applyFill="1" applyBorder="1" applyAlignment="1">
      <alignment horizontal="left" vertical="top"/>
    </xf>
    <xf numFmtId="2" fontId="6" fillId="49" borderId="0" xfId="0" applyNumberFormat="1" applyFont="1" applyFill="1" applyBorder="1" applyAlignment="1">
      <alignment horizontal="left" vertical="top"/>
    </xf>
    <xf numFmtId="1" fontId="33" fillId="50" borderId="34" xfId="30" applyNumberFormat="1" applyFont="1" applyFill="1" applyBorder="1"/>
    <xf numFmtId="10" fontId="6" fillId="49" borderId="0" xfId="0" applyNumberFormat="1" applyFont="1" applyFill="1" applyBorder="1" applyAlignment="1">
      <alignment horizontal="left" vertical="top"/>
    </xf>
    <xf numFmtId="42" fontId="19" fillId="49" borderId="20" xfId="16" applyNumberFormat="1" applyFont="1" applyFill="1" applyBorder="1" applyAlignment="1">
      <alignment vertical="center"/>
    </xf>
    <xf numFmtId="42" fontId="19" fillId="49" borderId="23" xfId="16" applyNumberFormat="1" applyFont="1" applyFill="1" applyBorder="1" applyAlignment="1">
      <alignment vertical="center"/>
    </xf>
    <xf numFmtId="42" fontId="19" fillId="49" borderId="25" xfId="16" applyNumberFormat="1" applyFont="1" applyFill="1" applyBorder="1" applyAlignment="1">
      <alignment vertical="center"/>
    </xf>
    <xf numFmtId="42" fontId="19" fillId="49" borderId="19" xfId="16" applyNumberFormat="1" applyFont="1" applyFill="1" applyBorder="1" applyAlignment="1">
      <alignment vertical="center"/>
    </xf>
    <xf numFmtId="9" fontId="33" fillId="49" borderId="27" xfId="6" applyFont="1" applyFill="1" applyBorder="1" applyAlignment="1">
      <alignment vertical="center" wrapText="1"/>
    </xf>
    <xf numFmtId="42" fontId="22" fillId="50" borderId="15" xfId="22" applyNumberFormat="1" applyFont="1" applyFill="1" applyBorder="1" applyAlignment="1">
      <alignment horizontal="right" vertical="center"/>
    </xf>
    <xf numFmtId="2" fontId="33" fillId="49" borderId="34" xfId="0" applyNumberFormat="1" applyFont="1" applyFill="1" applyBorder="1" applyAlignment="1">
      <alignment vertical="top" wrapText="1"/>
    </xf>
    <xf numFmtId="0" fontId="22" fillId="49" borderId="34" xfId="0" applyFont="1" applyFill="1" applyBorder="1" applyAlignment="1">
      <alignment horizontal="right" vertical="top"/>
    </xf>
    <xf numFmtId="177" fontId="33" fillId="49" borderId="15" xfId="0" applyNumberFormat="1" applyFont="1" applyFill="1" applyBorder="1" applyAlignment="1">
      <alignment vertical="center" wrapText="1"/>
    </xf>
    <xf numFmtId="9" fontId="33" fillId="49" borderId="15" xfId="0" applyNumberFormat="1" applyFont="1" applyFill="1" applyBorder="1" applyAlignment="1">
      <alignment vertical="center" wrapText="1"/>
    </xf>
    <xf numFmtId="1" fontId="33" fillId="49" borderId="15" xfId="0" applyNumberFormat="1" applyFont="1" applyFill="1" applyBorder="1" applyAlignment="1">
      <alignment vertical="center" wrapText="1"/>
    </xf>
    <xf numFmtId="175" fontId="33" fillId="49" borderId="15" xfId="0" applyNumberFormat="1" applyFont="1" applyFill="1" applyBorder="1" applyAlignment="1">
      <alignment vertical="center" wrapText="1"/>
    </xf>
    <xf numFmtId="175" fontId="1" fillId="49" borderId="34" xfId="24" applyNumberFormat="1" applyFont="1" applyFill="1" applyBorder="1"/>
    <xf numFmtId="0" fontId="1" fillId="50" borderId="34" xfId="24" applyFont="1" applyFill="1" applyBorder="1" applyAlignment="1">
      <alignment wrapText="1"/>
    </xf>
    <xf numFmtId="178" fontId="1" fillId="50" borderId="34" xfId="24" applyNumberFormat="1" applyFont="1" applyFill="1" applyBorder="1" applyAlignment="1">
      <alignment wrapText="1"/>
    </xf>
    <xf numFmtId="178" fontId="33" fillId="50" borderId="34" xfId="24" applyNumberFormat="1" applyFont="1" applyFill="1" applyBorder="1"/>
    <xf numFmtId="0" fontId="0" fillId="50" borderId="0" xfId="0" applyFill="1"/>
    <xf numFmtId="186" fontId="10" fillId="49" borderId="0" xfId="33" applyNumberFormat="1" applyFont="1" applyFill="1" applyBorder="1" applyProtection="1">
      <protection locked="0"/>
    </xf>
    <xf numFmtId="0" fontId="10" fillId="49" borderId="0" xfId="33" applyNumberFormat="1" applyFont="1" applyFill="1" applyBorder="1" applyAlignment="1">
      <alignment horizontal="center"/>
    </xf>
    <xf numFmtId="0" fontId="10" fillId="49" borderId="0" xfId="32" applyFont="1" applyFill="1" applyBorder="1" applyAlignment="1">
      <alignment horizontal="center"/>
    </xf>
    <xf numFmtId="42" fontId="0" fillId="6" borderId="0" xfId="0" applyNumberFormat="1" applyFill="1"/>
    <xf numFmtId="42" fontId="0" fillId="6" borderId="0" xfId="0" applyNumberFormat="1" applyFill="1" applyBorder="1"/>
    <xf numFmtId="0" fontId="0" fillId="6" borderId="0" xfId="0" applyFill="1" applyAlignment="1">
      <alignment wrapText="1"/>
    </xf>
    <xf numFmtId="0" fontId="14" fillId="20" borderId="35" xfId="0" applyFont="1" applyFill="1" applyBorder="1" applyAlignment="1">
      <alignment horizontal="center" vertical="center" textRotation="90"/>
    </xf>
    <xf numFmtId="0" fontId="14" fillId="20" borderId="41" xfId="0" applyFont="1" applyFill="1" applyBorder="1" applyAlignment="1">
      <alignment horizontal="center" vertical="center" textRotation="90"/>
    </xf>
    <xf numFmtId="0" fontId="19" fillId="0" borderId="38" xfId="9" applyFont="1" applyBorder="1" applyAlignment="1">
      <alignment vertical="center"/>
    </xf>
    <xf numFmtId="0" fontId="19" fillId="0" borderId="21" xfId="9" applyFont="1" applyBorder="1" applyAlignment="1">
      <alignment vertical="center"/>
    </xf>
    <xf numFmtId="0" fontId="14" fillId="15" borderId="36" xfId="0" applyFont="1" applyFill="1" applyBorder="1" applyAlignment="1">
      <alignment horizontal="center" vertical="center" textRotation="90"/>
    </xf>
    <xf numFmtId="0" fontId="14" fillId="15" borderId="42" xfId="0" applyFont="1" applyFill="1" applyBorder="1" applyAlignment="1">
      <alignment horizontal="center" vertical="center" textRotation="90"/>
    </xf>
    <xf numFmtId="0" fontId="14" fillId="15" borderId="37" xfId="0" applyFont="1" applyFill="1" applyBorder="1" applyAlignment="1">
      <alignment horizontal="center" vertical="center" textRotation="90"/>
    </xf>
    <xf numFmtId="2" fontId="23" fillId="18" borderId="38" xfId="9" applyNumberFormat="1" applyFont="1" applyFill="1" applyBorder="1" applyAlignment="1">
      <alignment horizontal="left" vertical="center"/>
    </xf>
    <xf numFmtId="2" fontId="23" fillId="18" borderId="21" xfId="9" applyNumberFormat="1" applyFont="1" applyFill="1" applyBorder="1" applyAlignment="1">
      <alignment horizontal="left" vertical="center"/>
    </xf>
    <xf numFmtId="2" fontId="23" fillId="18" borderId="39" xfId="9" applyNumberFormat="1" applyFont="1" applyFill="1" applyBorder="1" applyAlignment="1">
      <alignment horizontal="left" vertical="center"/>
    </xf>
    <xf numFmtId="42" fontId="37" fillId="18" borderId="38" xfId="30" applyNumberFormat="1" applyFont="1" applyFill="1" applyBorder="1" applyAlignment="1">
      <alignment horizontal="center"/>
    </xf>
    <xf numFmtId="42" fontId="37" fillId="18" borderId="39" xfId="30" applyNumberFormat="1" applyFont="1" applyFill="1" applyBorder="1" applyAlignment="1">
      <alignment horizontal="center"/>
    </xf>
    <xf numFmtId="0" fontId="2" fillId="5" borderId="0" xfId="30" applyFill="1" applyAlignment="1">
      <alignment vertical="center" wrapText="1"/>
    </xf>
    <xf numFmtId="0" fontId="31" fillId="0" borderId="38" xfId="9" applyFont="1" applyBorder="1" applyAlignment="1">
      <alignment horizontal="left" vertical="center"/>
    </xf>
    <xf numFmtId="0" fontId="31" fillId="0" borderId="21" xfId="9" applyFont="1" applyBorder="1" applyAlignment="1">
      <alignment horizontal="left" vertical="center"/>
    </xf>
    <xf numFmtId="0" fontId="31" fillId="0" borderId="39" xfId="9" applyFont="1" applyBorder="1" applyAlignment="1">
      <alignment horizontal="left" vertical="center"/>
    </xf>
    <xf numFmtId="1" fontId="23" fillId="18" borderId="38" xfId="16" applyNumberFormat="1" applyFont="1" applyFill="1" applyBorder="1" applyAlignment="1">
      <alignment horizontal="center" vertical="center"/>
    </xf>
    <xf numFmtId="1" fontId="23" fillId="18" borderId="21" xfId="16" applyNumberFormat="1" applyFont="1" applyFill="1" applyBorder="1" applyAlignment="1">
      <alignment horizontal="center" vertical="center"/>
    </xf>
    <xf numFmtId="1" fontId="23" fillId="18" borderId="39" xfId="16" applyNumberFormat="1" applyFont="1" applyFill="1" applyBorder="1" applyAlignment="1">
      <alignment horizontal="center" vertical="center"/>
    </xf>
    <xf numFmtId="0" fontId="56" fillId="0" borderId="38" xfId="31" applyFont="1" applyFill="1" applyBorder="1" applyAlignment="1">
      <alignment horizontal="left" vertical="center" wrapText="1"/>
    </xf>
    <xf numFmtId="0" fontId="56" fillId="0" borderId="21" xfId="31" applyFont="1" applyFill="1" applyBorder="1" applyAlignment="1">
      <alignment horizontal="left" vertical="center" wrapText="1"/>
    </xf>
    <xf numFmtId="0" fontId="56" fillId="0" borderId="39" xfId="31" applyFont="1" applyFill="1" applyBorder="1" applyAlignment="1">
      <alignment horizontal="left" vertical="center" wrapText="1"/>
    </xf>
    <xf numFmtId="0" fontId="10" fillId="0" borderId="38" xfId="31" applyFont="1" applyFill="1" applyBorder="1" applyAlignment="1">
      <alignment horizontal="left" vertical="center" wrapText="1"/>
    </xf>
    <xf numFmtId="0" fontId="10" fillId="0" borderId="21" xfId="31" applyFont="1" applyFill="1" applyBorder="1" applyAlignment="1">
      <alignment horizontal="left" vertical="center" wrapText="1"/>
    </xf>
    <xf numFmtId="0" fontId="10" fillId="0" borderId="39" xfId="31" applyFont="1" applyFill="1" applyBorder="1" applyAlignment="1">
      <alignment horizontal="left" vertical="center" wrapText="1"/>
    </xf>
    <xf numFmtId="2" fontId="20" fillId="18" borderId="12" xfId="9" applyNumberFormat="1" applyFont="1" applyFill="1" applyBorder="1" applyAlignment="1">
      <alignment horizontal="left" vertical="center"/>
    </xf>
    <xf numFmtId="2" fontId="20" fillId="18" borderId="13" xfId="9" applyNumberFormat="1" applyFont="1" applyFill="1" applyBorder="1" applyAlignment="1">
      <alignment horizontal="left" vertical="center"/>
    </xf>
    <xf numFmtId="2" fontId="23" fillId="8" borderId="12" xfId="9" applyNumberFormat="1" applyFont="1" applyFill="1" applyBorder="1" applyAlignment="1">
      <alignment horizontal="left" vertical="center"/>
    </xf>
    <xf numFmtId="2" fontId="23" fillId="8" borderId="13" xfId="9" applyNumberFormat="1" applyFont="1" applyFill="1" applyBorder="1" applyAlignment="1">
      <alignment horizontal="left" vertical="center"/>
    </xf>
    <xf numFmtId="0" fontId="53" fillId="21" borderId="38" xfId="28" applyFont="1" applyFill="1" applyBorder="1" applyAlignment="1">
      <alignment horizontal="left" vertical="top" wrapText="1"/>
    </xf>
    <xf numFmtId="0" fontId="53" fillId="21" borderId="39" xfId="28" applyFont="1" applyFill="1" applyBorder="1" applyAlignment="1">
      <alignment horizontal="left" vertical="top" wrapText="1"/>
    </xf>
    <xf numFmtId="0" fontId="48" fillId="5" borderId="0" xfId="31" applyFill="1" applyAlignment="1">
      <alignment horizontal="left"/>
    </xf>
    <xf numFmtId="0" fontId="37" fillId="18" borderId="26" xfId="30" applyFont="1" applyFill="1" applyBorder="1" applyAlignment="1">
      <alignment horizontal="left" vertical="top" wrapText="1"/>
    </xf>
    <xf numFmtId="0" fontId="37" fillId="18" borderId="46" xfId="30" applyFont="1" applyFill="1" applyBorder="1" applyAlignment="1">
      <alignment horizontal="left" vertical="top"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7" fillId="18" borderId="22" xfId="30" applyFont="1" applyFill="1" applyBorder="1" applyAlignment="1">
      <alignment horizontal="left" vertical="top" wrapText="1"/>
    </xf>
    <xf numFmtId="0" fontId="37" fillId="18" borderId="31" xfId="30" applyFont="1" applyFill="1" applyBorder="1" applyAlignment="1">
      <alignment horizontal="left" vertical="top"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47" fillId="18" borderId="12" xfId="0" applyFont="1" applyFill="1" applyBorder="1" applyAlignment="1">
      <alignment horizontal="left" vertical="center" wrapText="1"/>
    </xf>
    <xf numFmtId="0" fontId="47" fillId="18" borderId="13" xfId="0" applyFont="1" applyFill="1" applyBorder="1" applyAlignment="1">
      <alignment horizontal="left" vertical="center" wrapText="1"/>
    </xf>
    <xf numFmtId="0" fontId="47" fillId="18" borderId="14" xfId="0" applyFont="1" applyFill="1" applyBorder="1" applyAlignment="1">
      <alignment horizontal="left" vertical="center" wrapText="1"/>
    </xf>
    <xf numFmtId="0" fontId="60" fillId="18" borderId="12" xfId="0" applyFont="1" applyFill="1" applyBorder="1" applyAlignment="1">
      <alignment horizontal="left" vertical="center" wrapText="1"/>
    </xf>
    <xf numFmtId="0" fontId="60" fillId="18" borderId="14" xfId="0" applyFont="1" applyFill="1" applyBorder="1" applyAlignment="1">
      <alignment horizontal="left" vertical="center" wrapText="1"/>
    </xf>
    <xf numFmtId="0" fontId="33" fillId="0" borderId="12" xfId="0" applyFont="1" applyBorder="1" applyAlignment="1">
      <alignment horizontal="left" vertical="center" wrapText="1"/>
    </xf>
    <xf numFmtId="0" fontId="33" fillId="0" borderId="14" xfId="0" applyFont="1" applyBorder="1" applyAlignment="1">
      <alignment horizontal="left" vertical="center" wrapText="1"/>
    </xf>
    <xf numFmtId="0" fontId="53" fillId="21" borderId="21" xfId="28" applyFont="1" applyFill="1" applyBorder="1" applyAlignment="1">
      <alignment horizontal="left" vertical="top" wrapText="1"/>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0" fontId="33" fillId="0" borderId="18" xfId="0" applyFont="1" applyBorder="1" applyAlignment="1">
      <alignment horizontal="left" vertical="center" wrapText="1"/>
    </xf>
    <xf numFmtId="0" fontId="33" fillId="0" borderId="50" xfId="0" applyFont="1" applyBorder="1" applyAlignment="1">
      <alignment horizontal="left" vertical="center" wrapText="1"/>
    </xf>
    <xf numFmtId="0" fontId="39" fillId="0" borderId="51" xfId="29" applyFont="1" applyFill="1" applyBorder="1" applyAlignment="1">
      <alignment horizontal="left" vertical="top"/>
    </xf>
    <xf numFmtId="0" fontId="39" fillId="0" borderId="50" xfId="29" applyFont="1" applyFill="1" applyBorder="1" applyAlignment="1">
      <alignment horizontal="left" vertical="top"/>
    </xf>
    <xf numFmtId="0" fontId="37" fillId="0" borderId="38" xfId="24" applyFont="1" applyBorder="1" applyAlignment="1">
      <alignment wrapText="1"/>
    </xf>
    <xf numFmtId="0" fontId="16" fillId="0" borderId="39" xfId="24" applyFont="1" applyBorder="1" applyAlignment="1">
      <alignment wrapText="1"/>
    </xf>
    <xf numFmtId="0" fontId="36" fillId="16" borderId="38" xfId="24" applyFont="1" applyFill="1" applyBorder="1" applyAlignment="1"/>
    <xf numFmtId="0" fontId="12" fillId="0" borderId="21" xfId="24" applyBorder="1" applyAlignment="1"/>
    <xf numFmtId="0" fontId="36" fillId="16" borderId="34" xfId="24" applyFont="1" applyFill="1" applyBorder="1" applyAlignment="1">
      <alignment vertical="center"/>
    </xf>
    <xf numFmtId="0" fontId="12" fillId="16" borderId="34" xfId="24" applyFill="1" applyBorder="1" applyAlignment="1">
      <alignment vertical="center"/>
    </xf>
    <xf numFmtId="0" fontId="36" fillId="16" borderId="38" xfId="24" applyFont="1" applyFill="1" applyBorder="1" applyAlignment="1">
      <alignment vertical="center" wrapText="1"/>
    </xf>
    <xf numFmtId="0" fontId="12" fillId="16" borderId="38" xfId="24" applyFill="1" applyBorder="1" applyAlignment="1">
      <alignment vertical="center" wrapText="1"/>
    </xf>
    <xf numFmtId="0" fontId="36" fillId="16" borderId="34" xfId="24" applyFont="1" applyFill="1" applyBorder="1" applyAlignment="1">
      <alignment vertical="center" wrapText="1"/>
    </xf>
    <xf numFmtId="0" fontId="12" fillId="16" borderId="34" xfId="24" applyFill="1" applyBorder="1" applyAlignment="1">
      <alignment vertical="center" wrapText="1"/>
    </xf>
    <xf numFmtId="0" fontId="36" fillId="16" borderId="36" xfId="24" applyFont="1" applyFill="1" applyBorder="1" applyAlignment="1">
      <alignment horizontal="right" vertical="center" wrapText="1"/>
    </xf>
    <xf numFmtId="0" fontId="12" fillId="16" borderId="37" xfId="24" applyFill="1" applyBorder="1" applyAlignment="1">
      <alignment horizontal="right" vertical="center" wrapText="1"/>
    </xf>
    <xf numFmtId="0" fontId="36" fillId="16" borderId="34" xfId="24" applyFont="1" applyFill="1" applyBorder="1" applyAlignment="1">
      <alignment horizontal="right" vertical="center"/>
    </xf>
    <xf numFmtId="178" fontId="36" fillId="0" borderId="38" xfId="24" applyNumberFormat="1" applyFont="1" applyBorder="1" applyAlignment="1">
      <alignment horizontal="center" wrapText="1"/>
    </xf>
    <xf numFmtId="178" fontId="36" fillId="0" borderId="39" xfId="24" applyNumberFormat="1" applyFont="1" applyBorder="1" applyAlignment="1">
      <alignment horizontal="center" wrapText="1"/>
    </xf>
    <xf numFmtId="175" fontId="36" fillId="16" borderId="41" xfId="24" applyNumberFormat="1" applyFont="1" applyFill="1" applyBorder="1" applyAlignment="1">
      <alignment horizontal="center" vertical="center" wrapText="1"/>
    </xf>
    <xf numFmtId="175" fontId="36" fillId="16" borderId="43" xfId="24" applyNumberFormat="1" applyFont="1" applyFill="1" applyBorder="1" applyAlignment="1">
      <alignment horizontal="center" vertical="center" wrapText="1"/>
    </xf>
    <xf numFmtId="175" fontId="19" fillId="5" borderId="0" xfId="16" applyNumberFormat="1" applyFont="1" applyFill="1" applyBorder="1" applyAlignment="1">
      <alignment horizontal="right" vertical="center"/>
    </xf>
    <xf numFmtId="2" fontId="47" fillId="18" borderId="12" xfId="0" applyNumberFormat="1" applyFont="1" applyFill="1" applyBorder="1" applyAlignment="1">
      <alignment horizontal="left" vertical="center" wrapText="1"/>
    </xf>
    <xf numFmtId="2" fontId="47" fillId="18" borderId="13" xfId="0" applyNumberFormat="1" applyFont="1" applyFill="1" applyBorder="1" applyAlignment="1">
      <alignment horizontal="left" vertical="center" wrapText="1"/>
    </xf>
    <xf numFmtId="2" fontId="47" fillId="18" borderId="14" xfId="0" applyNumberFormat="1" applyFont="1" applyFill="1" applyBorder="1" applyAlignment="1">
      <alignment horizontal="left" vertical="center" wrapText="1"/>
    </xf>
    <xf numFmtId="0" fontId="23" fillId="5" borderId="0" xfId="0" applyFont="1" applyFill="1" applyBorder="1" applyAlignment="1">
      <alignment vertical="center" wrapText="1"/>
    </xf>
    <xf numFmtId="42" fontId="48" fillId="6" borderId="0" xfId="31" applyNumberFormat="1" applyFill="1"/>
  </cellXfs>
  <cellStyles count="481">
    <cellStyle name="_x000d__x000a_JournalTemplate=C:\COMFO\CTALK\JOURSTD.TPL_x000d__x000a_LbStateAddress=3 3 0 251 1 89 2 311_x000d__x000a_LbStateJou" xfId="34"/>
    <cellStyle name="_x000d__x000a_JournalTemplate=C:\COMFO\CTALK\JOURSTD.TPL_x000d__x000a_LbStateAddress=3 3 0 251 1 89 2 311_x000d__x000a_LbStateJou 10" xfId="35"/>
    <cellStyle name="_x000d__x000a_JournalTemplate=C:\COMFO\CTALK\JOURSTD.TPL_x000d__x000a_LbStateAddress=3 3 0 251 1 89 2 311_x000d__x000a_LbStateJou 2" xfId="36"/>
    <cellStyle name="_x000d__x000a_JournalTemplate=C:\COMFO\CTALK\JOURSTD.TPL_x000d__x000a_LbStateAddress=3 3 0 251 1 89 2 311_x000d__x000a_LbStateJou 3" xfId="37"/>
    <cellStyle name="_x000d__x000a_JournalTemplate=C:\COMFO\CTALK\JOURSTD.TPL_x000d__x000a_LbStateAddress=3 3 0 251 1 89 2 311_x000d__x000a_LbStateJou 4" xfId="38"/>
    <cellStyle name="_x000d__x000a_JournalTemplate=C:\COMFO\CTALK\JOURSTD.TPL_x000d__x000a_LbStateAddress=3 3 0 251 1 89 2 311_x000d__x000a_LbStateJou 5" xfId="39"/>
    <cellStyle name="_x000d__x000a_JournalTemplate=C:\COMFO\CTALK\JOURSTD.TPL_x000d__x000a_LbStateAddress=3 3 0 251 1 89 2 311_x000d__x000a_LbStateJou 6" xfId="40"/>
    <cellStyle name="_x000d__x000a_JournalTemplate=C:\COMFO\CTALK\JOURSTD.TPL_x000d__x000a_LbStateAddress=3 3 0 251 1 89 2 311_x000d__x000a_LbStateJou 7" xfId="41"/>
    <cellStyle name="_x000d__x000a_JournalTemplate=C:\COMFO\CTALK\JOURSTD.TPL_x000d__x000a_LbStateAddress=3 3 0 251 1 89 2 311_x000d__x000a_LbStateJou 8" xfId="42"/>
    <cellStyle name="_x000d__x000a_JournalTemplate=C:\COMFO\CTALK\JOURSTD.TPL_x000d__x000a_LbStateAddress=3 3 0 251 1 89 2 311_x000d__x000a_LbStateJou 9" xfId="43"/>
    <cellStyle name="_McAfee Distri Pricebook Q2_2006 (Internal only)" xfId="44"/>
    <cellStyle name="20% - Accent1 10" xfId="45"/>
    <cellStyle name="20% - Accent1 2" xfId="46"/>
    <cellStyle name="20% - Accent1 3" xfId="47"/>
    <cellStyle name="20% - Accent1 4" xfId="48"/>
    <cellStyle name="20% - Accent1 5" xfId="49"/>
    <cellStyle name="20% - Accent1 6" xfId="50"/>
    <cellStyle name="20% - Accent1 7" xfId="51"/>
    <cellStyle name="20% - Accent1 8" xfId="52"/>
    <cellStyle name="20% - Accent1 9" xfId="53"/>
    <cellStyle name="20% - Accent2 10" xfId="54"/>
    <cellStyle name="20% - Accent2 2" xfId="55"/>
    <cellStyle name="20% - Accent2 3" xfId="56"/>
    <cellStyle name="20% - Accent2 4" xfId="57"/>
    <cellStyle name="20% - Accent2 5" xfId="58"/>
    <cellStyle name="20% - Accent2 6" xfId="59"/>
    <cellStyle name="20% - Accent2 7" xfId="60"/>
    <cellStyle name="20% - Accent2 8" xfId="61"/>
    <cellStyle name="20% - Accent2 9" xfId="62"/>
    <cellStyle name="20% - Accent3 10" xfId="63"/>
    <cellStyle name="20% - Accent3 2" xfId="64"/>
    <cellStyle name="20% - Accent3 3" xfId="65"/>
    <cellStyle name="20% - Accent3 4" xfId="66"/>
    <cellStyle name="20% - Accent3 5" xfId="67"/>
    <cellStyle name="20% - Accent3 6" xfId="68"/>
    <cellStyle name="20% - Accent3 7" xfId="69"/>
    <cellStyle name="20% - Accent3 8" xfId="70"/>
    <cellStyle name="20% - Accent3 9" xfId="71"/>
    <cellStyle name="20% - Accent4 10" xfId="72"/>
    <cellStyle name="20% - Accent4 2" xfId="73"/>
    <cellStyle name="20% - Accent4 3" xfId="74"/>
    <cellStyle name="20% - Accent4 4" xfId="75"/>
    <cellStyle name="20% - Accent4 5" xfId="76"/>
    <cellStyle name="20% - Accent4 6" xfId="77"/>
    <cellStyle name="20% - Accent4 7" xfId="78"/>
    <cellStyle name="20% - Accent4 8" xfId="79"/>
    <cellStyle name="20% - Accent4 9" xfId="80"/>
    <cellStyle name="20% - Accent5 10" xfId="81"/>
    <cellStyle name="20% - Accent5 2" xfId="82"/>
    <cellStyle name="20% - Accent5 3" xfId="83"/>
    <cellStyle name="20% - Accent5 4" xfId="84"/>
    <cellStyle name="20% - Accent5 5" xfId="85"/>
    <cellStyle name="20% - Accent5 6" xfId="86"/>
    <cellStyle name="20% - Accent5 7" xfId="87"/>
    <cellStyle name="20% - Accent5 8" xfId="88"/>
    <cellStyle name="20% - Accent5 9" xfId="89"/>
    <cellStyle name="20% - Accent6 10" xfId="90"/>
    <cellStyle name="20% - Accent6 2" xfId="91"/>
    <cellStyle name="20% - Accent6 3" xfId="92"/>
    <cellStyle name="20% - Accent6 4" xfId="93"/>
    <cellStyle name="20% - Accent6 5" xfId="94"/>
    <cellStyle name="20% - Accent6 6" xfId="95"/>
    <cellStyle name="20% - Accent6 7" xfId="96"/>
    <cellStyle name="20% - Accent6 8" xfId="97"/>
    <cellStyle name="20% - Accent6 9" xfId="98"/>
    <cellStyle name="40% - Accent1 10" xfId="99"/>
    <cellStyle name="40% - Accent1 2" xfId="100"/>
    <cellStyle name="40% - Accent1 3" xfId="101"/>
    <cellStyle name="40% - Accent1 4" xfId="102"/>
    <cellStyle name="40% - Accent1 5" xfId="103"/>
    <cellStyle name="40% - Accent1 6" xfId="104"/>
    <cellStyle name="40% - Accent1 7" xfId="105"/>
    <cellStyle name="40% - Accent1 8" xfId="106"/>
    <cellStyle name="40% - Accent1 9" xfId="107"/>
    <cellStyle name="40% - Accent2 10" xfId="108"/>
    <cellStyle name="40% - Accent2 2" xfId="109"/>
    <cellStyle name="40% - Accent2 3" xfId="110"/>
    <cellStyle name="40% - Accent2 4" xfId="111"/>
    <cellStyle name="40% - Accent2 5" xfId="112"/>
    <cellStyle name="40% - Accent2 6" xfId="113"/>
    <cellStyle name="40% - Accent2 7" xfId="114"/>
    <cellStyle name="40% - Accent2 8" xfId="115"/>
    <cellStyle name="40% - Accent2 9" xfId="116"/>
    <cellStyle name="40% - Accent3 10" xfId="117"/>
    <cellStyle name="40% - Accent3 2" xfId="118"/>
    <cellStyle name="40% - Accent3 3" xfId="119"/>
    <cellStyle name="40% - Accent3 4" xfId="120"/>
    <cellStyle name="40% - Accent3 5" xfId="121"/>
    <cellStyle name="40% - Accent3 6" xfId="122"/>
    <cellStyle name="40% - Accent3 7" xfId="123"/>
    <cellStyle name="40% - Accent3 8" xfId="124"/>
    <cellStyle name="40% - Accent3 9" xfId="125"/>
    <cellStyle name="40% - Accent4 10" xfId="126"/>
    <cellStyle name="40% - Accent4 2" xfId="127"/>
    <cellStyle name="40% - Accent4 3" xfId="128"/>
    <cellStyle name="40% - Accent4 4" xfId="129"/>
    <cellStyle name="40% - Accent4 5" xfId="130"/>
    <cellStyle name="40% - Accent4 6" xfId="131"/>
    <cellStyle name="40% - Accent4 7" xfId="132"/>
    <cellStyle name="40% - Accent4 8" xfId="133"/>
    <cellStyle name="40% - Accent4 9" xfId="134"/>
    <cellStyle name="40% - Accent5 10" xfId="135"/>
    <cellStyle name="40% - Accent5 2" xfId="136"/>
    <cellStyle name="40% - Accent5 3" xfId="137"/>
    <cellStyle name="40% - Accent5 4" xfId="138"/>
    <cellStyle name="40% - Accent5 5" xfId="139"/>
    <cellStyle name="40% - Accent5 6" xfId="140"/>
    <cellStyle name="40% - Accent5 7" xfId="141"/>
    <cellStyle name="40% - Accent5 8" xfId="142"/>
    <cellStyle name="40% - Accent5 9" xfId="143"/>
    <cellStyle name="40% - Accent6 10" xfId="144"/>
    <cellStyle name="40% - Accent6 2" xfId="145"/>
    <cellStyle name="40% - Accent6 3" xfId="146"/>
    <cellStyle name="40% - Accent6 4" xfId="147"/>
    <cellStyle name="40% - Accent6 5" xfId="148"/>
    <cellStyle name="40% - Accent6 6" xfId="149"/>
    <cellStyle name="40% - Accent6 7" xfId="150"/>
    <cellStyle name="40% - Accent6 8" xfId="151"/>
    <cellStyle name="40% - Accent6 9" xfId="152"/>
    <cellStyle name="60% - Accent1 10" xfId="153"/>
    <cellStyle name="60% - Accent1 2" xfId="154"/>
    <cellStyle name="60% - Accent1 3" xfId="155"/>
    <cellStyle name="60% - Accent1 4" xfId="156"/>
    <cellStyle name="60% - Accent1 5" xfId="157"/>
    <cellStyle name="60% - Accent1 6" xfId="158"/>
    <cellStyle name="60% - Accent1 7" xfId="159"/>
    <cellStyle name="60% - Accent1 8" xfId="160"/>
    <cellStyle name="60% - Accent1 9" xfId="161"/>
    <cellStyle name="60% - Accent2 10" xfId="162"/>
    <cellStyle name="60% - Accent2 2" xfId="163"/>
    <cellStyle name="60% - Accent2 3" xfId="164"/>
    <cellStyle name="60% - Accent2 4" xfId="165"/>
    <cellStyle name="60% - Accent2 5" xfId="166"/>
    <cellStyle name="60% - Accent2 6" xfId="167"/>
    <cellStyle name="60% - Accent2 7" xfId="168"/>
    <cellStyle name="60% - Accent2 8" xfId="169"/>
    <cellStyle name="60% - Accent2 9" xfId="170"/>
    <cellStyle name="60% - Accent3 10" xfId="171"/>
    <cellStyle name="60% - Accent3 2" xfId="172"/>
    <cellStyle name="60% - Accent3 3" xfId="173"/>
    <cellStyle name="60% - Accent3 4" xfId="174"/>
    <cellStyle name="60% - Accent3 5" xfId="175"/>
    <cellStyle name="60% - Accent3 6" xfId="176"/>
    <cellStyle name="60% - Accent3 7" xfId="177"/>
    <cellStyle name="60% - Accent3 8" xfId="178"/>
    <cellStyle name="60% - Accent3 9" xfId="179"/>
    <cellStyle name="60% - Accent4 10" xfId="180"/>
    <cellStyle name="60% - Accent4 2" xfId="181"/>
    <cellStyle name="60% - Accent4 3" xfId="182"/>
    <cellStyle name="60% - Accent4 4" xfId="183"/>
    <cellStyle name="60% - Accent4 5" xfId="184"/>
    <cellStyle name="60% - Accent4 6" xfId="185"/>
    <cellStyle name="60% - Accent4 7" xfId="186"/>
    <cellStyle name="60% - Accent4 8" xfId="187"/>
    <cellStyle name="60% - Accent4 9" xfId="188"/>
    <cellStyle name="60% - Accent5 10"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10" xfId="198"/>
    <cellStyle name="60% - Accent6 2" xfId="199"/>
    <cellStyle name="60% - Accent6 3" xfId="200"/>
    <cellStyle name="60% - Accent6 4" xfId="201"/>
    <cellStyle name="60% - Accent6 5" xfId="202"/>
    <cellStyle name="60% - Accent6 6" xfId="203"/>
    <cellStyle name="60% - Accent6 7" xfId="204"/>
    <cellStyle name="60% - Accent6 8" xfId="205"/>
    <cellStyle name="60% - Accent6 9" xfId="206"/>
    <cellStyle name="Accent1 10" xfId="207"/>
    <cellStyle name="Accent1 2" xfId="208"/>
    <cellStyle name="Accent1 3" xfId="209"/>
    <cellStyle name="Accent1 4" xfId="210"/>
    <cellStyle name="Accent1 5" xfId="211"/>
    <cellStyle name="Accent1 6" xfId="212"/>
    <cellStyle name="Accent1 7" xfId="213"/>
    <cellStyle name="Accent1 8" xfId="214"/>
    <cellStyle name="Accent1 9" xfId="215"/>
    <cellStyle name="Accent2 10" xfId="216"/>
    <cellStyle name="Accent2 2" xfId="217"/>
    <cellStyle name="Accent2 3" xfId="218"/>
    <cellStyle name="Accent2 4" xfId="219"/>
    <cellStyle name="Accent2 5" xfId="220"/>
    <cellStyle name="Accent2 6" xfId="221"/>
    <cellStyle name="Accent2 7" xfId="222"/>
    <cellStyle name="Accent2 8" xfId="223"/>
    <cellStyle name="Accent2 9" xfId="224"/>
    <cellStyle name="Accent3 10" xfId="225"/>
    <cellStyle name="Accent3 2" xfId="226"/>
    <cellStyle name="Accent3 3" xfId="227"/>
    <cellStyle name="Accent3 4" xfId="228"/>
    <cellStyle name="Accent3 5" xfId="229"/>
    <cellStyle name="Accent3 6" xfId="230"/>
    <cellStyle name="Accent3 7" xfId="231"/>
    <cellStyle name="Accent3 8" xfId="232"/>
    <cellStyle name="Accent3 9" xfId="233"/>
    <cellStyle name="Accent4 10" xfId="234"/>
    <cellStyle name="Accent4 2" xfId="235"/>
    <cellStyle name="Accent4 3" xfId="236"/>
    <cellStyle name="Accent4 4" xfId="237"/>
    <cellStyle name="Accent4 5" xfId="238"/>
    <cellStyle name="Accent4 6" xfId="239"/>
    <cellStyle name="Accent4 7" xfId="240"/>
    <cellStyle name="Accent4 8" xfId="241"/>
    <cellStyle name="Accent4 9" xfId="242"/>
    <cellStyle name="Accent5 10" xfId="243"/>
    <cellStyle name="Accent5 2" xfId="244"/>
    <cellStyle name="Accent5 3" xfId="245"/>
    <cellStyle name="Accent5 4" xfId="246"/>
    <cellStyle name="Accent5 5" xfId="247"/>
    <cellStyle name="Accent5 6" xfId="248"/>
    <cellStyle name="Accent5 7" xfId="249"/>
    <cellStyle name="Accent5 8" xfId="250"/>
    <cellStyle name="Accent5 9" xfId="251"/>
    <cellStyle name="Accent6 10" xfId="252"/>
    <cellStyle name="Accent6 2" xfId="253"/>
    <cellStyle name="Accent6 3" xfId="254"/>
    <cellStyle name="Accent6 4" xfId="255"/>
    <cellStyle name="Accent6 5" xfId="256"/>
    <cellStyle name="Accent6 6" xfId="257"/>
    <cellStyle name="Accent6 7" xfId="258"/>
    <cellStyle name="Accent6 8" xfId="259"/>
    <cellStyle name="Accent6 9" xfId="260"/>
    <cellStyle name="Bad 10" xfId="261"/>
    <cellStyle name="Bad 2" xfId="262"/>
    <cellStyle name="Bad 3" xfId="263"/>
    <cellStyle name="Bad 4" xfId="264"/>
    <cellStyle name="Bad 5" xfId="265"/>
    <cellStyle name="Bad 6" xfId="266"/>
    <cellStyle name="Bad 7" xfId="267"/>
    <cellStyle name="Bad 8" xfId="268"/>
    <cellStyle name="Bad 9" xfId="269"/>
    <cellStyle name="Calculation 10" xfId="270"/>
    <cellStyle name="Calculation 2" xfId="271"/>
    <cellStyle name="Calculation 3" xfId="272"/>
    <cellStyle name="Calculation 4" xfId="273"/>
    <cellStyle name="Calculation 5" xfId="274"/>
    <cellStyle name="Calculation 6" xfId="275"/>
    <cellStyle name="Calculation 7" xfId="276"/>
    <cellStyle name="Calculation 8" xfId="277"/>
    <cellStyle name="Calculation 9" xfId="278"/>
    <cellStyle name="Cancel" xfId="279"/>
    <cellStyle name="Check Cell 10" xfId="280"/>
    <cellStyle name="Check Cell 2" xfId="281"/>
    <cellStyle name="Check Cell 3" xfId="282"/>
    <cellStyle name="Check Cell 4" xfId="283"/>
    <cellStyle name="Check Cell 5" xfId="284"/>
    <cellStyle name="Check Cell 6" xfId="285"/>
    <cellStyle name="Check Cell 7" xfId="286"/>
    <cellStyle name="Check Cell 8" xfId="287"/>
    <cellStyle name="Check Cell 9" xfId="288"/>
    <cellStyle name="Comma 10" xfId="289"/>
    <cellStyle name="Comma 2" xfId="290"/>
    <cellStyle name="Comma 3" xfId="291"/>
    <cellStyle name="Comma 4" xfId="292"/>
    <cellStyle name="Comma 5" xfId="293"/>
    <cellStyle name="Comma 6" xfId="294"/>
    <cellStyle name="Comma 7" xfId="295"/>
    <cellStyle name="Comma 8" xfId="296"/>
    <cellStyle name="Comma 9" xfId="297"/>
    <cellStyle name="Currency 10" xfId="298"/>
    <cellStyle name="Currency 11" xfId="299"/>
    <cellStyle name="Currency 2" xfId="300"/>
    <cellStyle name="Currency 2 10" xfId="301"/>
    <cellStyle name="Currency 2 2" xfId="302"/>
    <cellStyle name="Currency 2 3" xfId="303"/>
    <cellStyle name="Currency 2 4" xfId="304"/>
    <cellStyle name="Currency 2 5" xfId="305"/>
    <cellStyle name="Currency 2 6" xfId="306"/>
    <cellStyle name="Currency 2 7" xfId="307"/>
    <cellStyle name="Currency 2 8" xfId="308"/>
    <cellStyle name="Currency 2 9" xfId="309"/>
    <cellStyle name="Currency 3" xfId="310"/>
    <cellStyle name="Currency 4" xfId="311"/>
    <cellStyle name="Currency 5" xfId="312"/>
    <cellStyle name="Currency 6" xfId="313"/>
    <cellStyle name="Currency 7" xfId="314"/>
    <cellStyle name="Currency 8" xfId="315"/>
    <cellStyle name="Currency 9" xfId="316"/>
    <cellStyle name="Currency2" xfId="317"/>
    <cellStyle name="Duizendtallen" xfId="17"/>
    <cellStyle name="EDS" xfId="318"/>
    <cellStyle name="Euro" xfId="13"/>
    <cellStyle name="Euro 10" xfId="319"/>
    <cellStyle name="Euro 2" xfId="14"/>
    <cellStyle name="Euro 3" xfId="320"/>
    <cellStyle name="Euro 4" xfId="321"/>
    <cellStyle name="Euro 5" xfId="322"/>
    <cellStyle name="Euro 6" xfId="323"/>
    <cellStyle name="Euro 7" xfId="324"/>
    <cellStyle name="Euro 8" xfId="325"/>
    <cellStyle name="Euro 9" xfId="326"/>
    <cellStyle name="Euro_aut3-2012" xfId="327"/>
    <cellStyle name="Explanatory Text 10" xfId="328"/>
    <cellStyle name="Explanatory Text 2" xfId="329"/>
    <cellStyle name="Explanatory Text 3" xfId="330"/>
    <cellStyle name="Explanatory Text 4" xfId="331"/>
    <cellStyle name="Explanatory Text 5" xfId="332"/>
    <cellStyle name="Explanatory Text 6" xfId="333"/>
    <cellStyle name="Explanatory Text 7" xfId="334"/>
    <cellStyle name="Explanatory Text 8" xfId="335"/>
    <cellStyle name="Explanatory Text 9" xfId="336"/>
    <cellStyle name="Good 10" xfId="337"/>
    <cellStyle name="Good 2" xfId="338"/>
    <cellStyle name="Good 3" xfId="339"/>
    <cellStyle name="Good 4" xfId="340"/>
    <cellStyle name="Good 5" xfId="341"/>
    <cellStyle name="Good 6" xfId="342"/>
    <cellStyle name="Good 7" xfId="343"/>
    <cellStyle name="Good 8" xfId="344"/>
    <cellStyle name="Good 9" xfId="345"/>
    <cellStyle name="Grand titre" xfId="346"/>
    <cellStyle name="Grey" xfId="347"/>
    <cellStyle name="Header1" xfId="348"/>
    <cellStyle name="Header2" xfId="349"/>
    <cellStyle name="Heading 1 10" xfId="350"/>
    <cellStyle name="Heading 1 2" xfId="351"/>
    <cellStyle name="Heading 1 3" xfId="352"/>
    <cellStyle name="Heading 1 4" xfId="353"/>
    <cellStyle name="Heading 1 5" xfId="354"/>
    <cellStyle name="Heading 1 6" xfId="355"/>
    <cellStyle name="Heading 1 7" xfId="356"/>
    <cellStyle name="Heading 1 8" xfId="357"/>
    <cellStyle name="Heading 1 9" xfId="358"/>
    <cellStyle name="Heading 2 10" xfId="359"/>
    <cellStyle name="Heading 2 2" xfId="360"/>
    <cellStyle name="Heading 2 3" xfId="361"/>
    <cellStyle name="Heading 2 4" xfId="362"/>
    <cellStyle name="Heading 2 5" xfId="363"/>
    <cellStyle name="Heading 2 6" xfId="364"/>
    <cellStyle name="Heading 2 7" xfId="365"/>
    <cellStyle name="Heading 2 8" xfId="366"/>
    <cellStyle name="Heading 2 9" xfId="367"/>
    <cellStyle name="Heading 3 10" xfId="368"/>
    <cellStyle name="Heading 3 2" xfId="369"/>
    <cellStyle name="Heading 3 3" xfId="370"/>
    <cellStyle name="Heading 3 4" xfId="371"/>
    <cellStyle name="Heading 3 5" xfId="372"/>
    <cellStyle name="Heading 3 6" xfId="373"/>
    <cellStyle name="Heading 3 7" xfId="374"/>
    <cellStyle name="Heading 3 8" xfId="375"/>
    <cellStyle name="Heading 3 9" xfId="376"/>
    <cellStyle name="Heading 4 10" xfId="377"/>
    <cellStyle name="Heading 4 2" xfId="378"/>
    <cellStyle name="Heading 4 3" xfId="379"/>
    <cellStyle name="Heading 4 4" xfId="380"/>
    <cellStyle name="Heading 4 5" xfId="381"/>
    <cellStyle name="Heading 4 6" xfId="382"/>
    <cellStyle name="Heading 4 7" xfId="383"/>
    <cellStyle name="Heading 4 8" xfId="384"/>
    <cellStyle name="Heading 4 9" xfId="385"/>
    <cellStyle name="Hyperlink" xfId="31" builtinId="8"/>
    <cellStyle name="Hyperlink 10" xfId="386"/>
    <cellStyle name="Hyperlink 2" xfId="387"/>
    <cellStyle name="Hyperlink 3" xfId="388"/>
    <cellStyle name="Hyperlink 4" xfId="389"/>
    <cellStyle name="Hyperlink 5" xfId="390"/>
    <cellStyle name="Hyperlink 6" xfId="391"/>
    <cellStyle name="Hyperlink 7" xfId="392"/>
    <cellStyle name="Hyperlink 8" xfId="393"/>
    <cellStyle name="Hyperlink 9" xfId="394"/>
    <cellStyle name="Input [yellow]" xfId="395"/>
    <cellStyle name="Input 10" xfId="396"/>
    <cellStyle name="Input 2" xfId="397"/>
    <cellStyle name="Input 3" xfId="398"/>
    <cellStyle name="Input 4" xfId="399"/>
    <cellStyle name="Input 5" xfId="400"/>
    <cellStyle name="Input 6" xfId="401"/>
    <cellStyle name="Input 7" xfId="402"/>
    <cellStyle name="Input 8" xfId="403"/>
    <cellStyle name="Input 9" xfId="404"/>
    <cellStyle name="Komma" xfId="1" builtinId="3"/>
    <cellStyle name="Komma 2" xfId="8"/>
    <cellStyle name="Komma 3" xfId="11"/>
    <cellStyle name="Komma 3 2" xfId="405"/>
    <cellStyle name="Komma 4" xfId="16"/>
    <cellStyle name="Linked Cell 10" xfId="406"/>
    <cellStyle name="Linked Cell 2" xfId="407"/>
    <cellStyle name="Linked Cell 3" xfId="408"/>
    <cellStyle name="Linked Cell 4" xfId="409"/>
    <cellStyle name="Linked Cell 5" xfId="410"/>
    <cellStyle name="Linked Cell 6" xfId="411"/>
    <cellStyle name="Linked Cell 7" xfId="412"/>
    <cellStyle name="Linked Cell 8" xfId="413"/>
    <cellStyle name="Linked Cell 9" xfId="414"/>
    <cellStyle name="Neutral 10" xfId="415"/>
    <cellStyle name="Neutral 2" xfId="416"/>
    <cellStyle name="Neutral 3" xfId="417"/>
    <cellStyle name="Neutral 4" xfId="418"/>
    <cellStyle name="Neutral 5" xfId="419"/>
    <cellStyle name="Neutral 6" xfId="420"/>
    <cellStyle name="Neutral 7" xfId="421"/>
    <cellStyle name="Neutral 8" xfId="422"/>
    <cellStyle name="Neutral 9" xfId="423"/>
    <cellStyle name="Normal - Style1" xfId="424"/>
    <cellStyle name="Normal 2" xfId="18"/>
    <cellStyle name="Normal 2 2" xfId="19"/>
    <cellStyle name="Normal 3" xfId="20"/>
    <cellStyle name="Note 10" xfId="425"/>
    <cellStyle name="Note 2" xfId="426"/>
    <cellStyle name="Note 3" xfId="427"/>
    <cellStyle name="Note 4" xfId="428"/>
    <cellStyle name="Note 5" xfId="429"/>
    <cellStyle name="Note 6" xfId="430"/>
    <cellStyle name="Note 7" xfId="431"/>
    <cellStyle name="Note 8" xfId="432"/>
    <cellStyle name="Note 9" xfId="433"/>
    <cellStyle name="Notitie 2" xfId="21"/>
    <cellStyle name="Output 10" xfId="434"/>
    <cellStyle name="Output 2" xfId="435"/>
    <cellStyle name="Output 3" xfId="436"/>
    <cellStyle name="Output 4" xfId="437"/>
    <cellStyle name="Output 5" xfId="438"/>
    <cellStyle name="Output 6" xfId="439"/>
    <cellStyle name="Output 7" xfId="440"/>
    <cellStyle name="Output 8" xfId="441"/>
    <cellStyle name="Output 9" xfId="442"/>
    <cellStyle name="Percent [2]" xfId="443"/>
    <cellStyle name="Petit titre" xfId="444"/>
    <cellStyle name="Procent" xfId="6" builtinId="5"/>
    <cellStyle name="Procent 2" xfId="7"/>
    <cellStyle name="Procent 3" xfId="15"/>
    <cellStyle name="Standaard" xfId="0" builtinId="0"/>
    <cellStyle name="Standaard 10" xfId="445"/>
    <cellStyle name="Standaard 11" xfId="446"/>
    <cellStyle name="Standaard 2" xfId="2"/>
    <cellStyle name="Standaard 3" xfId="3"/>
    <cellStyle name="Standaard 3 2" xfId="22"/>
    <cellStyle name="Standaard 4" xfId="9"/>
    <cellStyle name="Standaard 4 2" xfId="23"/>
    <cellStyle name="Standaard 5" xfId="10"/>
    <cellStyle name="Standaard 6" xfId="24"/>
    <cellStyle name="Standaard 7" xfId="25"/>
    <cellStyle name="Standaard 8" xfId="28"/>
    <cellStyle name="Standaard 9" xfId="447"/>
    <cellStyle name="Standaard_20120131 - Begrotingen OVIJ" xfId="30"/>
    <cellStyle name="Standaard_Begroting RUD MWB DEFINITIEF 13-12-2011" xfId="29"/>
    <cellStyle name="Standaard_Bijlage 1 kredieten 2011 actuele stand zie O-schijf" xfId="32"/>
    <cellStyle name="Standaard_R96-1-U" xfId="33"/>
    <cellStyle name="Style 1" xfId="448"/>
    <cellStyle name="Title 10" xfId="449"/>
    <cellStyle name="Title 2" xfId="450"/>
    <cellStyle name="Title 3" xfId="451"/>
    <cellStyle name="Title 4" xfId="452"/>
    <cellStyle name="Title 5" xfId="453"/>
    <cellStyle name="Title 6" xfId="454"/>
    <cellStyle name="Title 7" xfId="455"/>
    <cellStyle name="Title 8" xfId="456"/>
    <cellStyle name="Title 9" xfId="457"/>
    <cellStyle name="Total 10" xfId="458"/>
    <cellStyle name="Total 2" xfId="459"/>
    <cellStyle name="Total 3" xfId="460"/>
    <cellStyle name="Total 4" xfId="461"/>
    <cellStyle name="Total 5" xfId="462"/>
    <cellStyle name="Total 6" xfId="463"/>
    <cellStyle name="Total 7" xfId="464"/>
    <cellStyle name="Total 8" xfId="465"/>
    <cellStyle name="Total 9" xfId="466"/>
    <cellStyle name="Valuta" xfId="4" builtinId="4"/>
    <cellStyle name="Valuta 2" xfId="12"/>
    <cellStyle name="Valuta 3" xfId="26"/>
    <cellStyle name="Valuta 3 2" xfId="27"/>
    <cellStyle name="Valuta 4" xfId="467"/>
    <cellStyle name="Valuta 5" xfId="468"/>
    <cellStyle name="Valuta 6" xfId="469"/>
    <cellStyle name="Valuta 6 2" xfId="470"/>
    <cellStyle name="Valuta 7" xfId="471"/>
    <cellStyle name="Valuta_Raadpl_FCL_Proj_BKR_260051143" xfId="5"/>
    <cellStyle name="Warning Text 10" xfId="472"/>
    <cellStyle name="Warning Text 2" xfId="473"/>
    <cellStyle name="Warning Text 3" xfId="474"/>
    <cellStyle name="Warning Text 4" xfId="475"/>
    <cellStyle name="Warning Text 5" xfId="476"/>
    <cellStyle name="Warning Text 6" xfId="477"/>
    <cellStyle name="Warning Text 7" xfId="478"/>
    <cellStyle name="Warning Text 8" xfId="479"/>
    <cellStyle name="Warning Text 9" xfId="48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91439</xdr:rowOff>
    </xdr:from>
    <xdr:to>
      <xdr:col>6</xdr:col>
      <xdr:colOff>685800</xdr:colOff>
      <xdr:row>71</xdr:row>
      <xdr:rowOff>123824</xdr:rowOff>
    </xdr:to>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333375" y="1558289"/>
          <a:ext cx="8553450" cy="13119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b="0" baseline="0"/>
        </a:p>
        <a:p>
          <a:r>
            <a:rPr lang="nl-NL" sz="1100" b="1" u="sng" baseline="0"/>
            <a:t>Doel van dit model is:</a:t>
          </a:r>
          <a:endParaRPr lang="nl-NL" sz="1100" b="0" baseline="0"/>
        </a:p>
        <a:p>
          <a:pPr marL="171450" marR="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nl-NL" sz="1100" b="0" baseline="0"/>
            <a:t>het bieden van eenduidige kaders</a:t>
          </a:r>
          <a:r>
            <a:rPr lang="nl-NL" sz="1100" b="0" baseline="0">
              <a:solidFill>
                <a:schemeClr val="dk1"/>
              </a:solidFill>
              <a:effectLst/>
              <a:latin typeface="+mn-lt"/>
              <a:ea typeface="+mn-ea"/>
              <a:cs typeface="+mn-cs"/>
            </a:rPr>
            <a:t>, definities en kengetallen, op basis waarvan alle samenwerkingspartijen de financiële effecten van de samenwerking inzichtelijk maken, en daarbij dezelfde taal spreken, ongeacht de vorm van de samenwerking. </a:t>
          </a:r>
        </a:p>
        <a:p>
          <a:pPr marL="171450" marR="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nl-NL" sz="1100" b="0" baseline="0"/>
            <a:t>het verbeteren van de advisering door controllers, projectleiders en beleidsmedewerkers aan managers, gemeentesecretarissen, wethouders en bestuurders.</a:t>
          </a:r>
        </a:p>
        <a:p>
          <a:endParaRPr lang="nl-NL" sz="1100" b="0" baseline="0"/>
        </a:p>
        <a:p>
          <a:r>
            <a:rPr lang="nl-NL" sz="1100" b="0" baseline="0"/>
            <a:t>Het model moet gezien worden als een "basisrecept", waarmee elke vorm van samenwerking kan worden uitgewerkt. Lokale verschillen van begrotingssystematiek worden met het model zoveel mogelijk geëlimineerd.</a:t>
          </a:r>
        </a:p>
        <a:p>
          <a:r>
            <a:rPr lang="nl-NL" sz="1100" b="0" baseline="0"/>
            <a:t>Het model biedt alle ruimte en handvatten om een specifieke situatie op in te richten. Het model vereist wel enig inzicht en ervaring met excel: het is niet beveiligd, formuleverwijzingen dienen in tact te blijven om de juistheid en betrouwbaarheid van de uitkomsten te waarborgen. De makers van het model kunnen niet verantwoordelijk worden gesteld voor ommissies of foutieve berekeningen.</a:t>
          </a:r>
        </a:p>
        <a:p>
          <a:endParaRPr lang="nl-NL" sz="1100" b="0" baseline="0"/>
        </a:p>
        <a:p>
          <a:r>
            <a:rPr lang="nl-NL" sz="1100" b="1" u="sng" baseline="0"/>
            <a:t>Uitleg over de onderdelen</a:t>
          </a:r>
        </a:p>
        <a:p>
          <a:r>
            <a:rPr lang="nl-NL" sz="1100" b="0" baseline="0"/>
            <a:t>Het bestand is opgebouwd uit meerdere tabbladen. Het invullen en berekenen van de </a:t>
          </a:r>
          <a:r>
            <a:rPr lang="nl-NL" sz="1100" b="1" i="0" baseline="0">
              <a:solidFill>
                <a:srgbClr val="F29000"/>
              </a:solidFill>
            </a:rPr>
            <a:t>oranje hulptabbladen (transitiekosten) </a:t>
          </a:r>
          <a:r>
            <a:rPr lang="nl-NL" sz="1100" b="0" baseline="0"/>
            <a:t>en </a:t>
          </a:r>
          <a:r>
            <a:rPr lang="nl-NL" sz="1100" b="1" i="0" baseline="0">
              <a:solidFill>
                <a:srgbClr val="008E40"/>
              </a:solidFill>
            </a:rPr>
            <a:t>groene hulptabbladen (exploitatiebegroting) </a:t>
          </a:r>
          <a:r>
            <a:rPr lang="nl-NL" sz="1100" b="0" baseline="0"/>
            <a:t>leidt tot een totaaloverzicht op het tabblad "TOTAAL"en "EFFECTEN DEELNEMERS" Hieronder staat een korte toelichting per tabblad over de functie en wijze van gebruik</a:t>
          </a:r>
        </a:p>
        <a:p>
          <a:endParaRPr lang="nl-NL" sz="1100" b="0" baseline="0"/>
        </a:p>
        <a:p>
          <a:pPr marL="171450" indent="-171450">
            <a:buFont typeface="Wingdings" panose="05000000000000000000" pitchFamily="2" charset="2"/>
            <a:buChar char="§"/>
          </a:pPr>
          <a:r>
            <a:rPr lang="nl-NL" sz="1100" b="0" baseline="0"/>
            <a:t>Instructie: instructie over doel en gebruik van het rekenmodel</a:t>
          </a:r>
        </a:p>
        <a:p>
          <a:pPr marL="171450" indent="-171450">
            <a:buFont typeface="Wingdings" panose="05000000000000000000" pitchFamily="2" charset="2"/>
            <a:buChar char="§"/>
          </a:pPr>
          <a:r>
            <a:rPr lang="nl-NL" sz="1100" b="0" baseline="0"/>
            <a:t>Definities: totaaloverzicht van gehanteerde termen en bijbehorende definities.  De definities staan ook op de afzonderlijke tabbladen vermeld </a:t>
          </a:r>
        </a:p>
        <a:p>
          <a:pPr marL="171450" indent="-171450">
            <a:buFont typeface="Wingdings" panose="05000000000000000000" pitchFamily="2" charset="2"/>
            <a:buChar char="§"/>
          </a:pPr>
          <a:r>
            <a:rPr lang="nl-NL" sz="1100" b="0" baseline="0"/>
            <a:t>Parameters: kenmerken van de deelnemers, grootheden, percentages en getallen waarmee  de uitkomsten van het rekenmodel kunnen worden beïnvloed. Deze parameters kunnen worden gewijzigd op basis van de situatiespecifieke uitgangspunten van de samenwerking, zoals verdeelsleutels, indexatie, afschrijvingstermijnen, productieve uren, opslagpercentages etc.</a:t>
          </a:r>
        </a:p>
        <a:p>
          <a:pPr marL="171450" indent="-171450">
            <a:buFont typeface="Wingdings" panose="05000000000000000000" pitchFamily="2" charset="2"/>
            <a:buChar char="§"/>
          </a:pPr>
          <a:endParaRPr lang="nl-NL" sz="1100" b="0" baseline="0"/>
        </a:p>
        <a:p>
          <a:pPr marL="171450" indent="-171450">
            <a:buFont typeface="Wingdings" panose="05000000000000000000" pitchFamily="2" charset="2"/>
            <a:buChar char="§"/>
          </a:pPr>
          <a:r>
            <a:rPr lang="nl-NL" sz="1100" b="0" baseline="0"/>
            <a:t>Invultabbladen: de invultabbladen zijn opgebouwd volgens de structuur waarmee de (incidentele) transitiekosten en (structurele) exploitatiekosten in beeld worden gebracht: </a:t>
          </a:r>
        </a:p>
        <a:p>
          <a:pPr marL="171450" indent="-171450">
            <a:buFont typeface="Wingdings" panose="05000000000000000000" pitchFamily="2" charset="2"/>
            <a:buChar char="§"/>
          </a:pPr>
          <a:endParaRPr lang="nl-NL" sz="1100" b="0" baseline="0"/>
        </a:p>
        <a:p>
          <a:pPr marL="171450" indent="-171450">
            <a:buFont typeface="Wingdings" panose="05000000000000000000" pitchFamily="2" charset="2"/>
            <a:buChar char="§"/>
          </a:pPr>
          <a:endParaRPr lang="nl-NL" sz="1100" b="0" baseline="0"/>
        </a:p>
        <a:p>
          <a:pPr marL="171450" indent="-171450">
            <a:buFont typeface="Wingdings" panose="05000000000000000000" pitchFamily="2" charset="2"/>
            <a:buChar char="§"/>
          </a:pPr>
          <a:endParaRPr lang="nl-NL" sz="1100" b="0" baseline="0"/>
        </a:p>
        <a:p>
          <a:pPr marL="171450" indent="-171450">
            <a:buFont typeface="Wingdings" panose="05000000000000000000" pitchFamily="2" charset="2"/>
            <a:buChar char="§"/>
          </a:pPr>
          <a:endParaRPr lang="nl-NL" sz="1100" b="0" baseline="0"/>
        </a:p>
        <a:p>
          <a:pPr marL="171450" indent="-171450">
            <a:buFont typeface="Wingdings" panose="05000000000000000000" pitchFamily="2" charset="2"/>
            <a:buChar char="§"/>
          </a:pPr>
          <a:endParaRPr lang="nl-NL" sz="1100" b="0" baseline="0"/>
        </a:p>
        <a:p>
          <a:pPr marL="171450" indent="-171450">
            <a:buFont typeface="Wingdings" panose="05000000000000000000" pitchFamily="2" charset="2"/>
            <a:buChar char="§"/>
          </a:pPr>
          <a:endParaRPr lang="nl-NL" sz="1100" b="0" baseline="0"/>
        </a:p>
        <a:p>
          <a:pPr marL="171450" indent="-171450">
            <a:buFont typeface="Wingdings" panose="05000000000000000000" pitchFamily="2" charset="2"/>
            <a:buChar char="§"/>
          </a:pPr>
          <a:endParaRPr lang="nl-NL" sz="1100" b="0" baseline="0"/>
        </a:p>
        <a:p>
          <a:pPr marL="171450" indent="-171450">
            <a:buFont typeface="Wingdings" panose="05000000000000000000" pitchFamily="2" charset="2"/>
            <a:buChar char="§"/>
          </a:pPr>
          <a:endParaRPr lang="nl-NL" sz="1100" b="0" baseline="0"/>
        </a:p>
        <a:p>
          <a:endParaRPr lang="nl-NL" sz="1100" b="0" baseline="0"/>
        </a:p>
        <a:p>
          <a:endParaRPr lang="nl-NL" sz="1100" b="0" baseline="0"/>
        </a:p>
        <a:p>
          <a:endParaRPr lang="nl-NL" sz="1100" b="0" baseline="0"/>
        </a:p>
        <a:p>
          <a:endParaRPr lang="nl-NL" sz="1100" b="0" baseline="0"/>
        </a:p>
        <a:p>
          <a:endParaRPr lang="nl-NL" sz="1100" b="0" baseline="0"/>
        </a:p>
        <a:p>
          <a:endParaRPr lang="nl-NL" sz="1100" b="0" baseline="0"/>
        </a:p>
        <a:p>
          <a:endParaRPr lang="nl-NL" sz="1100" b="0" baseline="0"/>
        </a:p>
        <a:p>
          <a:endParaRPr lang="nl-NL" sz="1100" b="0" baseline="0"/>
        </a:p>
        <a:p>
          <a:endParaRPr lang="nl-NL" sz="1100" b="0" baseline="0"/>
        </a:p>
        <a:p>
          <a:endParaRPr lang="nl-NL" sz="1100" b="0" baseline="0"/>
        </a:p>
        <a:p>
          <a:r>
            <a:rPr lang="nl-NL" sz="1100" b="0" baseline="0"/>
            <a:t> </a:t>
          </a:r>
        </a:p>
        <a:p>
          <a:endParaRPr lang="nl-NL" sz="1100" b="0" baseline="0"/>
        </a:p>
        <a:p>
          <a:endParaRPr lang="nl-NL" sz="1100" b="0" baseline="0"/>
        </a:p>
        <a:p>
          <a:r>
            <a:rPr lang="nl-NL" sz="1100" b="0" baseline="0"/>
            <a:t>De onderlinge samenhang van kosten, het proces, sturing en beleidskeuzes staan beschreven in de notitie.</a:t>
          </a:r>
        </a:p>
        <a:p>
          <a:r>
            <a:rPr lang="nl-NL" sz="1100" b="0" baseline="0"/>
            <a:t> </a:t>
          </a:r>
        </a:p>
        <a:p>
          <a:pPr marL="171450" indent="-171450">
            <a:buFont typeface="Wingdings" panose="05000000000000000000" pitchFamily="2" charset="2"/>
            <a:buChar char="§"/>
          </a:pPr>
          <a:r>
            <a:rPr lang="nl-NL" sz="1100" b="0" baseline="0"/>
            <a:t>Op elk hulptabblad staat een snelkoppeling die verwijst naar het tabblad "TOTAAL". Ook onderling staan de hulptabbladen met elkaar in verband.</a:t>
          </a:r>
        </a:p>
        <a:p>
          <a:endParaRPr lang="nl-NL" sz="1100" b="0" baseline="0"/>
        </a:p>
        <a:p>
          <a:pPr marL="171450" indent="-171450">
            <a:buFont typeface="Wingdings" panose="05000000000000000000" pitchFamily="2" charset="2"/>
            <a:buChar char="§"/>
          </a:pPr>
          <a:r>
            <a:rPr lang="nl-NL" sz="1100" b="0" baseline="0"/>
            <a:t>Elk hulptabblad geeft een definitie van de kostensoort(en), hulpkengetallen en de wijze waarop gegevens worden verzameld en ingevuld. </a:t>
          </a:r>
        </a:p>
        <a:p>
          <a:pPr marL="171450" indent="-171450">
            <a:buFont typeface="Wingdings" panose="05000000000000000000" pitchFamily="2" charset="2"/>
            <a:buChar char="§"/>
          </a:pPr>
          <a:endParaRPr lang="nl-NL" sz="1100" b="0" baseline="0"/>
        </a:p>
        <a:p>
          <a:pPr marL="171450" indent="-171450">
            <a:buFont typeface="Wingdings" panose="05000000000000000000" pitchFamily="2" charset="2"/>
            <a:buChar char="§"/>
          </a:pPr>
          <a:r>
            <a:rPr lang="nl-NL" sz="1100" b="0" baseline="0"/>
            <a:t>Het overzicht "TOTAAL" en "EFFECTEN DEELNEMERS" vormen de belangrijkste ingrediënten voor het eindavies van elke samenwerking. Benadrukt wordt dat het model niet voorziet in het tot uitdrukking brengen van de budgettaire effecten van elke individuele deelnemer. Daarvoor zijn lokale verschillen in begrotingssystematiek, afhankelijkheden en keuzes te groot.  De notitie geeft wel een handreiking hoe de budgettaire effecten in beeld kunnen worden gebracht.</a:t>
          </a:r>
        </a:p>
        <a:p>
          <a:r>
            <a:rPr lang="nl-NL" sz="1100" b="0" baseline="0"/>
            <a:t> </a:t>
          </a:r>
          <a:endParaRPr lang="nl-NL" sz="1100" b="0" i="0"/>
        </a:p>
      </xdr:txBody>
    </xdr:sp>
    <xdr:clientData/>
  </xdr:twoCellAnchor>
  <xdr:twoCellAnchor editAs="oneCell">
    <xdr:from>
      <xdr:col>1</xdr:col>
      <xdr:colOff>3223260</xdr:colOff>
      <xdr:row>0</xdr:row>
      <xdr:rowOff>114300</xdr:rowOff>
    </xdr:from>
    <xdr:to>
      <xdr:col>2</xdr:col>
      <xdr:colOff>662940</xdr:colOff>
      <xdr:row>2</xdr:row>
      <xdr:rowOff>144780</xdr:rowOff>
    </xdr:to>
    <xdr:pic>
      <xdr:nvPicPr>
        <xdr:cNvPr id="6" name="Afbeelding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8540" y="114300"/>
          <a:ext cx="1310640" cy="1310640"/>
        </a:xfrm>
        <a:prstGeom prst="rect">
          <a:avLst/>
        </a:prstGeom>
      </xdr:spPr>
    </xdr:pic>
    <xdr:clientData/>
  </xdr:twoCellAnchor>
  <xdr:twoCellAnchor editAs="oneCell">
    <xdr:from>
      <xdr:col>0</xdr:col>
      <xdr:colOff>304801</xdr:colOff>
      <xdr:row>25</xdr:row>
      <xdr:rowOff>192471</xdr:rowOff>
    </xdr:from>
    <xdr:to>
      <xdr:col>5</xdr:col>
      <xdr:colOff>971551</xdr:colOff>
      <xdr:row>43</xdr:row>
      <xdr:rowOff>57614</xdr:rowOff>
    </xdr:to>
    <xdr:pic>
      <xdr:nvPicPr>
        <xdr:cNvPr id="9" name="Afbeelding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304801" y="5983671"/>
          <a:ext cx="8896350" cy="3332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138888</xdr:colOff>
      <xdr:row>1</xdr:row>
      <xdr:rowOff>243664</xdr:rowOff>
    </xdr:from>
    <xdr:to>
      <xdr:col>1</xdr:col>
      <xdr:colOff>923925</xdr:colOff>
      <xdr:row>2</xdr:row>
      <xdr:rowOff>95251</xdr:rowOff>
    </xdr:to>
    <xdr:pic>
      <xdr:nvPicPr>
        <xdr:cNvPr id="4" name="Afbeelding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88" y="434164"/>
          <a:ext cx="985062" cy="9850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1676399</xdr:colOff>
      <xdr:row>0</xdr:row>
      <xdr:rowOff>66675</xdr:rowOff>
    </xdr:from>
    <xdr:to>
      <xdr:col>4</xdr:col>
      <xdr:colOff>461595</xdr:colOff>
      <xdr:row>6</xdr:row>
      <xdr:rowOff>30480</xdr:rowOff>
    </xdr:to>
    <xdr:sp macro="" textlink="">
      <xdr:nvSpPr>
        <xdr:cNvPr id="3" name="Tekstvak 2">
          <a:extLst>
            <a:ext uri="{FF2B5EF4-FFF2-40B4-BE49-F238E27FC236}">
              <a16:creationId xmlns:a16="http://schemas.microsoft.com/office/drawing/2014/main" id="{00000000-0008-0000-0200-000003000000}"/>
            </a:ext>
          </a:extLst>
        </xdr:cNvPr>
        <xdr:cNvSpPr txBox="1"/>
      </xdr:nvSpPr>
      <xdr:spPr>
        <a:xfrm>
          <a:off x="1990724" y="66675"/>
          <a:ext cx="4109671" cy="11639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l-NL" sz="800" b="1">
              <a:effectLst/>
            </a:rPr>
            <a:t>Parameters </a:t>
          </a:r>
          <a:r>
            <a:rPr lang="nl-NL" sz="800" b="0">
              <a:effectLst/>
            </a:rPr>
            <a:t>zijn varianble grootheden,</a:t>
          </a:r>
          <a:r>
            <a:rPr lang="nl-NL" sz="800" b="0" baseline="0">
              <a:effectLst/>
            </a:rPr>
            <a:t> percentages, getallen, waarmee  de uitkomsten van het rekenmodel  kunnen worden beinvloed. Uit diverse cassussen zijn waardes ingevuld. Deze kunnen worden gewijzigd voor de specifieke situatie  van de in onderzoek zijnde samenwerking of centralisatie.</a:t>
          </a:r>
        </a:p>
        <a:p>
          <a:pPr rtl="0"/>
          <a:endParaRPr lang="nl-NL" sz="800" b="0" baseline="0">
            <a:effectLst/>
          </a:endParaRPr>
        </a:p>
        <a:p>
          <a:pPr rtl="0"/>
          <a:r>
            <a:rPr lang="nl-NL" sz="800" b="0" baseline="0">
              <a:effectLst/>
            </a:rPr>
            <a:t>In dit tabblad zijn parameters en kengetallen opgenomen gebaseerd op ervaringscijfers en bronnen. Waar mogelijk  zijn verwijzingen opgenomen naar beschikbaar bronmateriaal.</a:t>
          </a:r>
        </a:p>
      </xdr:txBody>
    </xdr:sp>
    <xdr:clientData/>
  </xdr:twoCellAnchor>
  <xdr:twoCellAnchor editAs="oneCell">
    <xdr:from>
      <xdr:col>0</xdr:col>
      <xdr:colOff>85725</xdr:colOff>
      <xdr:row>0</xdr:row>
      <xdr:rowOff>85724</xdr:rowOff>
    </xdr:from>
    <xdr:to>
      <xdr:col>1</xdr:col>
      <xdr:colOff>1066801</xdr:colOff>
      <xdr:row>6</xdr:row>
      <xdr:rowOff>114300</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85724"/>
          <a:ext cx="1295401" cy="12954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285750</xdr:rowOff>
    </xdr:from>
    <xdr:to>
      <xdr:col>2</xdr:col>
      <xdr:colOff>857251</xdr:colOff>
      <xdr:row>4</xdr:row>
      <xdr:rowOff>123826</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7700"/>
          <a:ext cx="1581151" cy="1581151"/>
        </a:xfrm>
        <a:prstGeom prst="rect">
          <a:avLst/>
        </a:prstGeom>
      </xdr:spPr>
    </xdr:pic>
    <xdr:clientData/>
  </xdr:twoCellAnchor>
  <xdr:twoCellAnchor>
    <xdr:from>
      <xdr:col>3</xdr:col>
      <xdr:colOff>200024</xdr:colOff>
      <xdr:row>1</xdr:row>
      <xdr:rowOff>19050</xdr:rowOff>
    </xdr:from>
    <xdr:to>
      <xdr:col>9</xdr:col>
      <xdr:colOff>9525</xdr:colOff>
      <xdr:row>2</xdr:row>
      <xdr:rowOff>19050</xdr:rowOff>
    </xdr:to>
    <xdr:sp macro="" textlink="">
      <xdr:nvSpPr>
        <xdr:cNvPr id="5" name="Tekstvak 4">
          <a:extLst>
            <a:ext uri="{FF2B5EF4-FFF2-40B4-BE49-F238E27FC236}">
              <a16:creationId xmlns:a16="http://schemas.microsoft.com/office/drawing/2014/main" id="{00000000-0008-0000-0400-000005000000}"/>
            </a:ext>
          </a:extLst>
        </xdr:cNvPr>
        <xdr:cNvSpPr txBox="1"/>
      </xdr:nvSpPr>
      <xdr:spPr>
        <a:xfrm>
          <a:off x="3629024" y="381000"/>
          <a:ext cx="4953001" cy="1219200"/>
        </a:xfrm>
        <a:prstGeom prst="rect">
          <a:avLst/>
        </a:prstGeom>
        <a:solidFill>
          <a:schemeClr val="accent1">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a:t>Dit overzicht vermeld het totaal van </a:t>
          </a:r>
          <a:r>
            <a:rPr lang="nl-NL" baseline="0"/>
            <a:t>:</a:t>
          </a:r>
        </a:p>
        <a:p>
          <a:endParaRPr lang="nl-NL" baseline="0"/>
        </a:p>
        <a:p>
          <a:r>
            <a:rPr lang="nl-NL" sz="1100" b="0" i="0">
              <a:solidFill>
                <a:schemeClr val="dk1"/>
              </a:solidFill>
              <a:effectLst/>
              <a:latin typeface="+mn-lt"/>
              <a:ea typeface="+mn-ea"/>
              <a:cs typeface="+mn-cs"/>
            </a:rPr>
            <a:t>• Transitiekosten (incidenteel karakter)</a:t>
          </a:r>
        </a:p>
        <a:p>
          <a:r>
            <a:rPr lang="nl-NL" sz="1100" b="0" i="0">
              <a:solidFill>
                <a:schemeClr val="dk1"/>
              </a:solidFill>
              <a:effectLst/>
              <a:latin typeface="+mn-lt"/>
              <a:ea typeface="+mn-ea"/>
              <a:cs typeface="+mn-cs"/>
            </a:rPr>
            <a:t>• Exploitatiebegroting (structureel</a:t>
          </a:r>
          <a:r>
            <a:rPr lang="nl-NL" sz="1100" b="0" i="0" baseline="0">
              <a:solidFill>
                <a:schemeClr val="dk1"/>
              </a:solidFill>
              <a:effectLst/>
              <a:latin typeface="+mn-lt"/>
              <a:ea typeface="+mn-ea"/>
              <a:cs typeface="+mn-cs"/>
            </a:rPr>
            <a:t> karakter)</a:t>
          </a:r>
        </a:p>
        <a:p>
          <a:endParaRPr lang="nl-NL" sz="1100" b="0" i="0">
            <a:solidFill>
              <a:schemeClr val="dk1"/>
            </a:solidFill>
            <a:effectLst/>
            <a:latin typeface="+mn-lt"/>
            <a:ea typeface="+mn-ea"/>
            <a:cs typeface="+mn-cs"/>
          </a:endParaRPr>
        </a:p>
        <a:p>
          <a:endParaRPr lang="nl-NL" sz="1100"/>
        </a:p>
        <a:p>
          <a:endParaRPr lang="nl-NL" sz="1100"/>
        </a:p>
        <a:p>
          <a:endParaRPr lang="nl-NL" sz="1100"/>
        </a:p>
        <a:p>
          <a:endParaRPr lang="nl-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161924</xdr:colOff>
      <xdr:row>2</xdr:row>
      <xdr:rowOff>0</xdr:rowOff>
    </xdr:from>
    <xdr:to>
      <xdr:col>7</xdr:col>
      <xdr:colOff>1038225</xdr:colOff>
      <xdr:row>2</xdr:row>
      <xdr:rowOff>1352550</xdr:rowOff>
    </xdr:to>
    <xdr:sp macro="" textlink="">
      <xdr:nvSpPr>
        <xdr:cNvPr id="2" name="Tekstvak 1">
          <a:extLst>
            <a:ext uri="{FF2B5EF4-FFF2-40B4-BE49-F238E27FC236}">
              <a16:creationId xmlns:a16="http://schemas.microsoft.com/office/drawing/2014/main" id="{00000000-0008-0000-0500-000002000000}"/>
            </a:ext>
          </a:extLst>
        </xdr:cNvPr>
        <xdr:cNvSpPr txBox="1"/>
      </xdr:nvSpPr>
      <xdr:spPr>
        <a:xfrm>
          <a:off x="1981199" y="381000"/>
          <a:ext cx="5886451" cy="1352550"/>
        </a:xfrm>
        <a:prstGeom prst="rect">
          <a:avLst/>
        </a:prstGeom>
        <a:solidFill>
          <a:schemeClr val="accent1">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a:t>In dit overzicht zijn de effecten in beeld gebracht van alle deelnemende</a:t>
          </a:r>
          <a:r>
            <a:rPr lang="nl-NL" baseline="0"/>
            <a:t> partijen:</a:t>
          </a:r>
        </a:p>
        <a:p>
          <a:endParaRPr lang="nl-NL" baseline="0"/>
        </a:p>
        <a:p>
          <a:r>
            <a:rPr lang="nl-NL" sz="1100" b="0" i="0">
              <a:solidFill>
                <a:schemeClr val="dk1"/>
              </a:solidFill>
              <a:effectLst/>
              <a:latin typeface="+mn-lt"/>
              <a:ea typeface="+mn-ea"/>
              <a:cs typeface="+mn-cs"/>
            </a:rPr>
            <a:t>• bijdrage deelnemers aan </a:t>
          </a:r>
          <a:r>
            <a:rPr lang="nl-NL" sz="1100" b="0" i="0" baseline="0">
              <a:solidFill>
                <a:schemeClr val="dk1"/>
              </a:solidFill>
              <a:effectLst/>
              <a:latin typeface="+mn-lt"/>
              <a:ea typeface="+mn-ea"/>
              <a:cs typeface="+mn-cs"/>
            </a:rPr>
            <a:t> sociaal plankosten en projectkosten</a:t>
          </a:r>
        </a:p>
        <a:p>
          <a:r>
            <a:rPr lang="nl-NL" sz="1100" b="0" i="0">
              <a:solidFill>
                <a:schemeClr val="dk1"/>
              </a:solidFill>
              <a:effectLst/>
              <a:latin typeface="+mn-lt"/>
              <a:ea typeface="+mn-ea"/>
              <a:cs typeface="+mn-cs"/>
            </a:rPr>
            <a:t>• effecten van personele</a:t>
          </a:r>
          <a:r>
            <a:rPr lang="nl-NL" sz="1100" b="0" i="0" baseline="0">
              <a:solidFill>
                <a:schemeClr val="dk1"/>
              </a:solidFill>
              <a:effectLst/>
              <a:latin typeface="+mn-lt"/>
              <a:ea typeface="+mn-ea"/>
              <a:cs typeface="+mn-cs"/>
            </a:rPr>
            <a:t> frictiekosten en desintegratiekosten alle deelnemers</a:t>
          </a:r>
          <a:endParaRPr lang="nl-NL" sz="1100" b="0" i="0">
            <a:solidFill>
              <a:schemeClr val="dk1"/>
            </a:solidFill>
            <a:effectLst/>
            <a:latin typeface="+mn-lt"/>
            <a:ea typeface="+mn-ea"/>
            <a:cs typeface="+mn-cs"/>
          </a:endParaRPr>
        </a:p>
        <a:p>
          <a:r>
            <a:rPr lang="nl-NL" sz="1100" b="0" i="0">
              <a:solidFill>
                <a:schemeClr val="dk1"/>
              </a:solidFill>
              <a:effectLst/>
              <a:latin typeface="+mn-lt"/>
              <a:ea typeface="+mn-ea"/>
              <a:cs typeface="+mn-cs"/>
            </a:rPr>
            <a:t>• structurele</a:t>
          </a:r>
          <a:r>
            <a:rPr lang="nl-NL" sz="1100" b="0" i="0" baseline="0">
              <a:solidFill>
                <a:schemeClr val="dk1"/>
              </a:solidFill>
              <a:effectLst/>
              <a:latin typeface="+mn-lt"/>
              <a:ea typeface="+mn-ea"/>
              <a:cs typeface="+mn-cs"/>
            </a:rPr>
            <a:t> bijdrage aan de nieuwe organisatievormper deelnemers</a:t>
          </a:r>
        </a:p>
        <a:p>
          <a:r>
            <a:rPr lang="nl-NL" sz="1100" b="0" i="0">
              <a:solidFill>
                <a:schemeClr val="dk1"/>
              </a:solidFill>
              <a:effectLst/>
              <a:latin typeface="+mn-lt"/>
              <a:ea typeface="+mn-ea"/>
              <a:cs typeface="+mn-cs"/>
            </a:rPr>
            <a:t>• budgettaire  effect meerjarenbegroting per deelnemer</a:t>
          </a:r>
          <a:endParaRPr lang="nl-NL" sz="1100" b="0" i="0" baseline="0">
            <a:solidFill>
              <a:schemeClr val="dk1"/>
            </a:solidFill>
            <a:effectLst/>
            <a:latin typeface="+mn-lt"/>
            <a:ea typeface="+mn-ea"/>
            <a:cs typeface="+mn-cs"/>
          </a:endParaRPr>
        </a:p>
        <a:p>
          <a:endParaRPr lang="nl-NL" sz="1100" b="0" i="0">
            <a:solidFill>
              <a:schemeClr val="dk1"/>
            </a:solidFill>
            <a:effectLst/>
            <a:latin typeface="+mn-lt"/>
            <a:ea typeface="+mn-ea"/>
            <a:cs typeface="+mn-cs"/>
          </a:endParaRPr>
        </a:p>
        <a:p>
          <a:endParaRPr lang="nl-NL" sz="1100"/>
        </a:p>
        <a:p>
          <a:endParaRPr lang="nl-NL" sz="1100"/>
        </a:p>
        <a:p>
          <a:endParaRPr lang="nl-NL" sz="1100"/>
        </a:p>
        <a:p>
          <a:endParaRPr lang="nl-NL" sz="1100"/>
        </a:p>
      </xdr:txBody>
    </xdr:sp>
    <xdr:clientData/>
  </xdr:twoCellAnchor>
  <xdr:twoCellAnchor editAs="oneCell">
    <xdr:from>
      <xdr:col>0</xdr:col>
      <xdr:colOff>85726</xdr:colOff>
      <xdr:row>2</xdr:row>
      <xdr:rowOff>405588</xdr:rowOff>
    </xdr:from>
    <xdr:to>
      <xdr:col>1</xdr:col>
      <xdr:colOff>942976</xdr:colOff>
      <xdr:row>3</xdr:row>
      <xdr:rowOff>91263</xdr:rowOff>
    </xdr:to>
    <xdr:pic>
      <xdr:nvPicPr>
        <xdr:cNvPr id="3" name="Afbeelding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786588"/>
          <a:ext cx="1047750" cy="1047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161924</xdr:colOff>
      <xdr:row>2</xdr:row>
      <xdr:rowOff>0</xdr:rowOff>
    </xdr:from>
    <xdr:to>
      <xdr:col>9</xdr:col>
      <xdr:colOff>0</xdr:colOff>
      <xdr:row>2</xdr:row>
      <xdr:rowOff>1352550</xdr:rowOff>
    </xdr:to>
    <xdr:sp macro="" textlink="">
      <xdr:nvSpPr>
        <xdr:cNvPr id="2" name="Tekstvak 1">
          <a:extLst>
            <a:ext uri="{FF2B5EF4-FFF2-40B4-BE49-F238E27FC236}">
              <a16:creationId xmlns:a16="http://schemas.microsoft.com/office/drawing/2014/main" id="{00000000-0008-0000-0600-000002000000}"/>
            </a:ext>
          </a:extLst>
        </xdr:cNvPr>
        <xdr:cNvSpPr txBox="1"/>
      </xdr:nvSpPr>
      <xdr:spPr>
        <a:xfrm>
          <a:off x="2609849" y="381000"/>
          <a:ext cx="8286751" cy="135255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Definitie:</a:t>
          </a:r>
        </a:p>
        <a:p>
          <a:r>
            <a:rPr lang="nl-NL" sz="1100"/>
            <a:t>Kosten voor het afkopen van individuele rechten van medewerkers die afwijken van de arbeidsvoorwaarden van de samenwerkingsorganisatie. In alle andere gevallen maken kosten onderdeel uit van de exploitatie van de samenwerkingsorganisatie. Uitgangspunt is afbouw van kosten in drie jaar.</a:t>
          </a:r>
        </a:p>
        <a:p>
          <a:endParaRPr lang="nl-NL" sz="1100" b="0" i="0" u="none" strike="noStrike">
            <a:solidFill>
              <a:schemeClr val="dk1"/>
            </a:solidFill>
            <a:effectLst/>
            <a:latin typeface="+mn-lt"/>
            <a:ea typeface="+mn-ea"/>
            <a:cs typeface="+mn-cs"/>
          </a:endParaRPr>
        </a:p>
        <a:p>
          <a:r>
            <a:rPr lang="nl-NL" sz="1100" b="1" i="0" u="none" strike="noStrike">
              <a:solidFill>
                <a:schemeClr val="dk1"/>
              </a:solidFill>
              <a:effectLst/>
              <a:latin typeface="+mn-lt"/>
              <a:ea typeface="+mn-ea"/>
              <a:cs typeface="+mn-cs"/>
            </a:rPr>
            <a:t>Bepalende factoren:</a:t>
          </a:r>
          <a:r>
            <a:rPr lang="nl-NL" b="1"/>
            <a:t> </a:t>
          </a:r>
          <a:r>
            <a:rPr lang="nl-NL"/>
            <a:t/>
          </a:r>
          <a:br>
            <a:rPr lang="nl-NL"/>
          </a:br>
          <a:r>
            <a:rPr lang="nl-NL"/>
            <a:t>A</a:t>
          </a:r>
          <a:r>
            <a:rPr lang="nl-NL" sz="1100" b="0" i="0" u="none" strike="noStrike">
              <a:solidFill>
                <a:schemeClr val="dk1"/>
              </a:solidFill>
              <a:effectLst/>
              <a:latin typeface="+mn-lt"/>
              <a:ea typeface="+mn-ea"/>
              <a:cs typeface="+mn-cs"/>
            </a:rPr>
            <a:t>ard en omvang afwijkende arbeidsvoorwaarden tussen gemeenten (huidige werkgever) en samenwerkingsorganisatie (nieuwe organisatie)</a:t>
          </a:r>
          <a:r>
            <a:rPr lang="nl-NL"/>
            <a:t> </a:t>
          </a:r>
        </a:p>
        <a:p>
          <a:r>
            <a:rPr lang="nl-NL" sz="1100" b="0" i="0" u="none" strike="noStrike">
              <a:solidFill>
                <a:schemeClr val="dk1"/>
              </a:solidFill>
              <a:effectLst/>
              <a:latin typeface="+mn-lt"/>
              <a:ea typeface="+mn-ea"/>
              <a:cs typeface="+mn-cs"/>
            </a:rPr>
            <a:t>Mate waarin afwijkingen onderdeel zijn van de exploitatiebegroting (bijvoorbeeld uitloopschalen) of sociaal plankosten zijn</a:t>
          </a:r>
          <a:r>
            <a:rPr lang="nl-NL"/>
            <a:t> </a:t>
          </a:r>
          <a:endParaRPr lang="nl-NL" sz="1100"/>
        </a:p>
        <a:p>
          <a:endParaRPr lang="nl-NL" sz="1100"/>
        </a:p>
        <a:p>
          <a:endParaRPr lang="nl-NL" sz="1100"/>
        </a:p>
        <a:p>
          <a:endParaRPr lang="nl-NL" sz="1100"/>
        </a:p>
        <a:p>
          <a:endParaRPr lang="nl-NL" sz="1100"/>
        </a:p>
      </xdr:txBody>
    </xdr:sp>
    <xdr:clientData/>
  </xdr:twoCellAnchor>
  <xdr:twoCellAnchor editAs="oneCell">
    <xdr:from>
      <xdr:col>0</xdr:col>
      <xdr:colOff>219075</xdr:colOff>
      <xdr:row>2</xdr:row>
      <xdr:rowOff>466724</xdr:rowOff>
    </xdr:from>
    <xdr:to>
      <xdr:col>1</xdr:col>
      <xdr:colOff>958038</xdr:colOff>
      <xdr:row>3</xdr:row>
      <xdr:rowOff>91262</xdr:rowOff>
    </xdr:to>
    <xdr:pic>
      <xdr:nvPicPr>
        <xdr:cNvPr id="3" name="Afbeelding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47724"/>
          <a:ext cx="986613" cy="9866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161924</xdr:colOff>
      <xdr:row>3</xdr:row>
      <xdr:rowOff>0</xdr:rowOff>
    </xdr:from>
    <xdr:to>
      <xdr:col>8</xdr:col>
      <xdr:colOff>0</xdr:colOff>
      <xdr:row>3</xdr:row>
      <xdr:rowOff>1352550</xdr:rowOff>
    </xdr:to>
    <xdr:sp macro="" textlink="">
      <xdr:nvSpPr>
        <xdr:cNvPr id="2" name="Tekstvak 1">
          <a:extLst>
            <a:ext uri="{FF2B5EF4-FFF2-40B4-BE49-F238E27FC236}">
              <a16:creationId xmlns:a16="http://schemas.microsoft.com/office/drawing/2014/main" id="{00000000-0008-0000-0700-000002000000}"/>
            </a:ext>
          </a:extLst>
        </xdr:cNvPr>
        <xdr:cNvSpPr txBox="1"/>
      </xdr:nvSpPr>
      <xdr:spPr>
        <a:xfrm>
          <a:off x="2857499" y="381000"/>
          <a:ext cx="9906001" cy="135255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Definitie:</a:t>
          </a:r>
        </a:p>
        <a:p>
          <a:r>
            <a:rPr lang="nl-NL" sz="1100"/>
            <a:t>Incidentele kosten voor de vorming van de samenwerking en voor het feitelijk overdragen van taken van gemeenten naar de samenwerking.</a:t>
          </a:r>
          <a:endParaRPr lang="nl-NL" sz="1100" b="0"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r>
            <a:rPr lang="nl-NL" b="1"/>
            <a:t>Praktijkramingen </a:t>
          </a:r>
          <a:r>
            <a:rPr lang="nl-NL"/>
            <a:t>geven de volgende ervaringsgegevens: </a:t>
          </a:r>
        </a:p>
        <a:p>
          <a:r>
            <a:rPr lang="nl-NL"/>
            <a:t>projectkosten zijn € 12.000 per fte huidige primaire formatie; </a:t>
          </a:r>
        </a:p>
        <a:p>
          <a:r>
            <a:rPr lang="nl-NL"/>
            <a:t>projectkosten zijn 8-10% van de jaarexploiaitebegroting</a:t>
          </a:r>
          <a:endParaRPr lang="nl-NL" sz="1100"/>
        </a:p>
        <a:p>
          <a:endParaRPr lang="nl-NL" sz="1100"/>
        </a:p>
        <a:p>
          <a:endParaRPr lang="nl-NL" sz="1100"/>
        </a:p>
        <a:p>
          <a:endParaRPr lang="nl-NL" sz="1100"/>
        </a:p>
      </xdr:txBody>
    </xdr:sp>
    <xdr:clientData/>
  </xdr:twoCellAnchor>
  <xdr:twoCellAnchor editAs="oneCell">
    <xdr:from>
      <xdr:col>0</xdr:col>
      <xdr:colOff>152401</xdr:colOff>
      <xdr:row>3</xdr:row>
      <xdr:rowOff>438150</xdr:rowOff>
    </xdr:from>
    <xdr:to>
      <xdr:col>1</xdr:col>
      <xdr:colOff>929463</xdr:colOff>
      <xdr:row>4</xdr:row>
      <xdr:rowOff>100787</xdr:rowOff>
    </xdr:to>
    <xdr:pic>
      <xdr:nvPicPr>
        <xdr:cNvPr id="3" name="Afbeelding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819150"/>
          <a:ext cx="1024712" cy="10247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161924</xdr:colOff>
      <xdr:row>2</xdr:row>
      <xdr:rowOff>0</xdr:rowOff>
    </xdr:from>
    <xdr:to>
      <xdr:col>9</xdr:col>
      <xdr:colOff>0</xdr:colOff>
      <xdr:row>2</xdr:row>
      <xdr:rowOff>2466975</xdr:rowOff>
    </xdr:to>
    <xdr:sp macro="" textlink="">
      <xdr:nvSpPr>
        <xdr:cNvPr id="2" name="Tekstvak 1">
          <a:extLst>
            <a:ext uri="{FF2B5EF4-FFF2-40B4-BE49-F238E27FC236}">
              <a16:creationId xmlns:a16="http://schemas.microsoft.com/office/drawing/2014/main" id="{00000000-0008-0000-0800-000002000000}"/>
            </a:ext>
          </a:extLst>
        </xdr:cNvPr>
        <xdr:cNvSpPr txBox="1"/>
      </xdr:nvSpPr>
      <xdr:spPr>
        <a:xfrm>
          <a:off x="2857499" y="381000"/>
          <a:ext cx="9906001" cy="246697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Definitie:</a:t>
          </a:r>
        </a:p>
        <a:p>
          <a:r>
            <a:rPr lang="nl-NL" sz="1100"/>
            <a:t>De kosten die worden veroorzaakt door boventalligheid (niet of niet volledig kunnen plaatsen van medewerkers) en kosten van flankerend beleid als gevolg van het uitplaatsen van taken en formatie/medewerkers naar de nieuwe organisatie. Frictiekosten hebben een éénmalig/ tijdelijk karakter.</a:t>
          </a:r>
          <a:endParaRPr lang="nl-NL" sz="1100" b="0"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r>
            <a:rPr lang="nl-NL" sz="1100" b="0" i="0" u="none" strike="noStrike">
              <a:solidFill>
                <a:schemeClr val="dk1"/>
              </a:solidFill>
              <a:effectLst/>
              <a:latin typeface="+mn-lt"/>
              <a:ea typeface="+mn-ea"/>
              <a:cs typeface="+mn-cs"/>
            </a:rPr>
            <a:t>De omvang van personele frictie is erg afhankelijk van het type samenwerking en de afspraken over de overgang van personeel.</a:t>
          </a:r>
          <a:r>
            <a:rPr lang="nl-NL"/>
            <a:t> </a:t>
          </a:r>
          <a:r>
            <a:rPr lang="nl-NL" sz="1100" b="0" i="0" u="none" strike="noStrike">
              <a:solidFill>
                <a:schemeClr val="dk1"/>
              </a:solidFill>
              <a:effectLst/>
              <a:latin typeface="+mn-lt"/>
              <a:ea typeface="+mn-ea"/>
              <a:cs typeface="+mn-cs"/>
            </a:rPr>
            <a:t>Bij een overgang volgens het principe 'mens volgt werk' is er soms nauwelijks sprake van personele frictie. </a:t>
          </a:r>
          <a:r>
            <a:rPr lang="nl-NL"/>
            <a:t> </a:t>
          </a:r>
          <a:r>
            <a:rPr lang="nl-NL" sz="1100" b="0" i="0" u="none" strike="noStrike">
              <a:solidFill>
                <a:schemeClr val="dk1"/>
              </a:solidFill>
              <a:effectLst/>
              <a:latin typeface="+mn-lt"/>
              <a:ea typeface="+mn-ea"/>
              <a:cs typeface="+mn-cs"/>
            </a:rPr>
            <a:t>Ook factoren als vacatureruimte en huidige omvang van inhuur bij gemeenten is sterk bepalend voor de frictie.</a:t>
          </a:r>
          <a:r>
            <a:rPr lang="nl-NL"/>
            <a:t> </a:t>
          </a:r>
          <a:r>
            <a:rPr lang="nl-NL" sz="1100" b="0" i="0" u="none" strike="noStrike">
              <a:solidFill>
                <a:schemeClr val="dk1"/>
              </a:solidFill>
              <a:effectLst/>
              <a:latin typeface="+mn-lt"/>
              <a:ea typeface="+mn-ea"/>
              <a:cs typeface="+mn-cs"/>
            </a:rPr>
            <a:t>Bij een samenwerking die meteen efficiëntiewinst inboekt en start met een lagere formatie dan die van de gemeenten in de huidige situatie kan sprake zijn van aanzienlijke frictiekosten</a:t>
          </a:r>
          <a:r>
            <a:rPr lang="nl-NL"/>
            <a:t> . Uitgangspunt is afbouw van kosten in 2  tot 3 jaar.</a:t>
          </a:r>
        </a:p>
        <a:p>
          <a:endParaRPr lang="nl-NL" sz="1100" b="1" i="0" u="none" strike="noStrike">
            <a:solidFill>
              <a:schemeClr val="dk1"/>
            </a:solidFill>
            <a:effectLst/>
            <a:latin typeface="+mn-lt"/>
            <a:ea typeface="+mn-ea"/>
            <a:cs typeface="+mn-cs"/>
          </a:endParaRPr>
        </a:p>
        <a:p>
          <a:r>
            <a:rPr lang="nl-NL" sz="1100" b="1" i="0" u="none" strike="noStrike">
              <a:solidFill>
                <a:schemeClr val="dk1"/>
              </a:solidFill>
              <a:effectLst/>
              <a:latin typeface="+mn-lt"/>
              <a:ea typeface="+mn-ea"/>
              <a:cs typeface="+mn-cs"/>
            </a:rPr>
            <a:t>Bepalende factoren:</a:t>
          </a:r>
          <a:r>
            <a:rPr lang="nl-NL" b="1"/>
            <a:t> </a:t>
          </a:r>
          <a:r>
            <a:rPr lang="nl-NL"/>
            <a:t/>
          </a:r>
          <a:br>
            <a:rPr lang="nl-NL"/>
          </a:br>
          <a:r>
            <a:rPr lang="nl-NL"/>
            <a:t>- </a:t>
          </a:r>
          <a:r>
            <a:rPr lang="nl-NL" sz="1100" b="0" i="0" u="none" strike="noStrike">
              <a:solidFill>
                <a:schemeClr val="dk1"/>
              </a:solidFill>
              <a:effectLst/>
              <a:latin typeface="+mn-lt"/>
              <a:ea typeface="+mn-ea"/>
              <a:cs typeface="+mn-cs"/>
            </a:rPr>
            <a:t>afspraken in sociaal plan / sociaal statuut over personele overgang ('mens volgt werk' of niet)</a:t>
          </a:r>
        </a:p>
        <a:p>
          <a:r>
            <a:rPr lang="nl-NL"/>
            <a:t>- </a:t>
          </a:r>
          <a:r>
            <a:rPr lang="nl-NL" sz="1100" b="0" i="0" u="none" strike="noStrike">
              <a:solidFill>
                <a:schemeClr val="dk1"/>
              </a:solidFill>
              <a:effectLst/>
              <a:latin typeface="+mn-lt"/>
              <a:ea typeface="+mn-ea"/>
              <a:cs typeface="+mn-cs"/>
            </a:rPr>
            <a:t>omvang vacatureruimte en inhuurbudgetten in huidige situatie bij gemeenten</a:t>
          </a:r>
          <a:r>
            <a:rPr lang="nl-NL"/>
            <a:t> </a:t>
          </a:r>
        </a:p>
        <a:p>
          <a:r>
            <a:rPr lang="nl-NL" sz="1100" b="0" i="0" u="none" strike="noStrike">
              <a:solidFill>
                <a:schemeClr val="dk1"/>
              </a:solidFill>
              <a:effectLst/>
              <a:latin typeface="+mn-lt"/>
              <a:ea typeface="+mn-ea"/>
              <a:cs typeface="+mn-cs"/>
            </a:rPr>
            <a:t>- omvang startformatie samenwerking (bundeling huidige formatie of lagere bezetting bij de start)</a:t>
          </a:r>
          <a:r>
            <a:rPr lang="nl-NL"/>
            <a:t> </a:t>
          </a:r>
          <a:endParaRPr lang="nl-NL" sz="1100"/>
        </a:p>
        <a:p>
          <a:endParaRPr lang="nl-NL" sz="1100"/>
        </a:p>
        <a:p>
          <a:endParaRPr lang="nl-NL" sz="1100"/>
        </a:p>
        <a:p>
          <a:endParaRPr lang="nl-NL" sz="1100"/>
        </a:p>
      </xdr:txBody>
    </xdr:sp>
    <xdr:clientData/>
  </xdr:twoCellAnchor>
  <xdr:twoCellAnchor editAs="oneCell">
    <xdr:from>
      <xdr:col>0</xdr:col>
      <xdr:colOff>180976</xdr:colOff>
      <xdr:row>2</xdr:row>
      <xdr:rowOff>1514474</xdr:rowOff>
    </xdr:from>
    <xdr:to>
      <xdr:col>1</xdr:col>
      <xdr:colOff>1000127</xdr:colOff>
      <xdr:row>3</xdr:row>
      <xdr:rowOff>104775</xdr:rowOff>
    </xdr:to>
    <xdr:pic>
      <xdr:nvPicPr>
        <xdr:cNvPr id="3" name="Afbeelding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1895474"/>
          <a:ext cx="1066801" cy="10668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161924</xdr:colOff>
      <xdr:row>1</xdr:row>
      <xdr:rowOff>190499</xdr:rowOff>
    </xdr:from>
    <xdr:to>
      <xdr:col>9</xdr:col>
      <xdr:colOff>0</xdr:colOff>
      <xdr:row>2</xdr:row>
      <xdr:rowOff>4019550</xdr:rowOff>
    </xdr:to>
    <xdr:sp macro="" textlink="">
      <xdr:nvSpPr>
        <xdr:cNvPr id="2" name="Tekstvak 1">
          <a:extLst>
            <a:ext uri="{FF2B5EF4-FFF2-40B4-BE49-F238E27FC236}">
              <a16:creationId xmlns:a16="http://schemas.microsoft.com/office/drawing/2014/main" id="{00000000-0008-0000-0900-000002000000}"/>
            </a:ext>
          </a:extLst>
        </xdr:cNvPr>
        <xdr:cNvSpPr txBox="1"/>
      </xdr:nvSpPr>
      <xdr:spPr>
        <a:xfrm>
          <a:off x="3038474" y="380999"/>
          <a:ext cx="9906001" cy="4019551"/>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Definitie:</a:t>
          </a:r>
        </a:p>
        <a:p>
          <a:r>
            <a:rPr lang="nl-NL" sz="1100" b="0" i="0" u="none" strike="noStrike">
              <a:solidFill>
                <a:schemeClr val="dk1"/>
              </a:solidFill>
              <a:effectLst/>
              <a:latin typeface="+mn-lt"/>
              <a:ea typeface="+mn-ea"/>
              <a:cs typeface="+mn-cs"/>
            </a:rPr>
            <a:t>Kosten die achterblijven bij de deelnemers nadat de taken zijn overgedragen; dit wordt ook wel ‘doorlopende overhead’ genoemd.   De desintegratiekosten bestaan uit: </a:t>
          </a:r>
        </a:p>
        <a:p>
          <a:pPr marL="0" marR="0" indent="0" defTabSz="914400" eaLnBrk="1" fontAlgn="auto"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 kosten van personele overhead: managementfuncties en centraal ondersteunende diensten (piofach-taken) waarvan de kosten niet direct afnemen en er minder formatieplaatsen zijn om de overhead over te verdelen,</a:t>
          </a:r>
          <a:r>
            <a:rPr lang="nl-NL" sz="1100" b="0" i="0" baseline="0">
              <a:solidFill>
                <a:schemeClr val="dk1"/>
              </a:solidFill>
              <a:effectLst/>
              <a:latin typeface="+mn-lt"/>
              <a:ea typeface="+mn-ea"/>
              <a:cs typeface="+mn-cs"/>
            </a:rPr>
            <a:t> zoals </a:t>
          </a:r>
          <a:r>
            <a:rPr lang="nl-NL" sz="1100" b="0" i="0">
              <a:solidFill>
                <a:schemeClr val="dk1"/>
              </a:solidFill>
              <a:effectLst/>
              <a:latin typeface="+mn-lt"/>
              <a:ea typeface="+mn-ea"/>
              <a:cs typeface="+mn-cs"/>
            </a:rPr>
            <a:t>financiën, receptie, personeelszaken</a:t>
          </a:r>
          <a:endParaRPr lang="nl-NL">
            <a:effectLst/>
          </a:endParaRPr>
        </a:p>
        <a:p>
          <a:r>
            <a:rPr lang="nl-NL" sz="1100" b="0" i="0" u="none" strike="noStrike">
              <a:solidFill>
                <a:schemeClr val="dk1"/>
              </a:solidFill>
              <a:effectLst/>
              <a:latin typeface="+mn-lt"/>
              <a:ea typeface="+mn-ea"/>
              <a:cs typeface="+mn-cs"/>
            </a:rPr>
            <a:t>• kosten van materiële overhead: voorbeelden: huisvesting (lege ruimtes), versnelde afschrijving investeringen (ICT)</a:t>
          </a:r>
        </a:p>
        <a:p>
          <a:endParaRPr lang="nl-NL" sz="1100" b="0" i="0" u="none" strike="noStrike">
            <a:solidFill>
              <a:schemeClr val="dk1"/>
            </a:solidFill>
            <a:effectLst/>
            <a:latin typeface="+mn-lt"/>
            <a:ea typeface="+mn-ea"/>
            <a:cs typeface="+mn-cs"/>
          </a:endParaRPr>
        </a:p>
        <a:p>
          <a:r>
            <a:rPr lang="nl-NL" sz="1100" b="0" i="0" u="none" strike="noStrike">
              <a:solidFill>
                <a:schemeClr val="dk1"/>
              </a:solidFill>
              <a:effectLst/>
              <a:latin typeface="+mn-lt"/>
              <a:ea typeface="+mn-ea"/>
              <a:cs typeface="+mn-cs"/>
            </a:rPr>
            <a:t>Desintegratiekosten hebben een éénmalig / tijdelijk karakter. Gemiddeld wordt een (boekhoudkundige) afbouwperiode van 3 jaar gehanteerd. Het jaarbedrag is de omvang van desintegratiekosten in één jaar. Voor de afbouw is een periode van 3 jaar gehanteerd met percentages van 100%, 66% en 33% in die drie jaren. Er worden ook andere percentages gehanteerd voor de afbouw (bijvoorbeeld 75%, 50%, 25%). Het percentage is aan te passen.</a:t>
          </a:r>
        </a:p>
        <a:p>
          <a:endParaRPr lang="nl-NL"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Naast de feitelijke overheadkosten bij een gemeente en de boekhoudkundige toedeling van de overhead is  de  mate waarin de gemeente de achterblijvende overhead kan afbouwen van invloed op de omvang en afbouwperiode van desintegratiekosten:</a:t>
          </a:r>
          <a:r>
            <a:rPr lang="nl-NL" sz="1100">
              <a:solidFill>
                <a:schemeClr val="dk1"/>
              </a:solidFill>
              <a:effectLst/>
              <a:latin typeface="+mn-lt"/>
              <a:ea typeface="+mn-ea"/>
              <a:cs typeface="+mn-cs"/>
            </a:rPr>
            <a:t> </a:t>
          </a:r>
          <a:endParaRPr lang="nl-NL">
            <a:effectLst/>
          </a:endParaRPr>
        </a:p>
        <a:p>
          <a:endParaRPr lang="nl-NL" sz="1100" b="0" i="0" u="none" strike="noStrike">
            <a:solidFill>
              <a:schemeClr val="dk1"/>
            </a:solidFill>
            <a:effectLst/>
            <a:latin typeface="+mn-lt"/>
            <a:ea typeface="+mn-ea"/>
            <a:cs typeface="+mn-cs"/>
          </a:endParaRPr>
        </a:p>
        <a:p>
          <a:r>
            <a:rPr lang="nl-NL" sz="1100" b="0" i="0" u="none" strike="noStrike">
              <a:solidFill>
                <a:schemeClr val="dk1"/>
              </a:solidFill>
              <a:effectLst/>
              <a:latin typeface="+mn-lt"/>
              <a:ea typeface="+mn-ea"/>
              <a:cs typeface="+mn-cs"/>
            </a:rPr>
            <a:t>Eventuele kosten voor het liquideren van een bestaande samenwerking die opgaat in de nieuwe samenwerkingsorganisatie behoren ook tot desintegratiekosten.</a:t>
          </a:r>
        </a:p>
        <a:p>
          <a:r>
            <a:rPr lang="nl-NL" b="1"/>
            <a:t/>
          </a:r>
          <a:br>
            <a:rPr lang="nl-NL" b="1"/>
          </a:br>
          <a:r>
            <a:rPr lang="nl-NL" sz="1100" b="1"/>
            <a:t>Dekkingswijze: </a:t>
          </a:r>
        </a:p>
        <a:p>
          <a:r>
            <a:rPr lang="nl-NL" sz="1100" b="0"/>
            <a:t>De wijze waarop met desintegratiekosten</a:t>
          </a:r>
          <a:r>
            <a:rPr lang="nl-NL" sz="1100" b="0" baseline="0"/>
            <a:t> wordt omgegaan kent de volgende keuzemogelijkheden:</a:t>
          </a:r>
          <a:endParaRPr lang="nl-NL" sz="1100" b="0"/>
        </a:p>
        <a:p>
          <a:r>
            <a:rPr lang="nl-NL" sz="1100"/>
            <a:t>• op een manier die de deelnemers onderling overeenkomen </a:t>
          </a:r>
        </a:p>
        <a:p>
          <a:r>
            <a:rPr lang="nl-NL" sz="1100"/>
            <a:t>• voor rekening van de gemeente </a:t>
          </a:r>
        </a:p>
        <a:p>
          <a:r>
            <a:rPr lang="nl-NL" sz="1100"/>
            <a:t>• voor rekening van de samenwerkingsorganisatie (financiële taakstelling) </a:t>
          </a:r>
        </a:p>
        <a:p>
          <a:r>
            <a:rPr lang="nl-NL" sz="1100"/>
            <a:t>• combinatie tussen voor rekening van gemeente en de samenwerkingsorganisatie (verdeling) </a:t>
          </a:r>
        </a:p>
        <a:p>
          <a:endParaRPr lang="nl-NL" sz="1100"/>
        </a:p>
        <a:p>
          <a:endParaRPr lang="nl-NL" sz="1100"/>
        </a:p>
        <a:p>
          <a:endParaRPr lang="nl-NL" sz="1100"/>
        </a:p>
      </xdr:txBody>
    </xdr:sp>
    <xdr:clientData/>
  </xdr:twoCellAnchor>
  <xdr:twoCellAnchor>
    <xdr:from>
      <xdr:col>9</xdr:col>
      <xdr:colOff>114300</xdr:colOff>
      <xdr:row>2</xdr:row>
      <xdr:rowOff>3</xdr:rowOff>
    </xdr:from>
    <xdr:to>
      <xdr:col>11</xdr:col>
      <xdr:colOff>0</xdr:colOff>
      <xdr:row>2</xdr:row>
      <xdr:rowOff>4019551</xdr:rowOff>
    </xdr:to>
    <xdr:sp macro="" textlink="">
      <xdr:nvSpPr>
        <xdr:cNvPr id="3" name="Tekstvak 2">
          <a:extLst>
            <a:ext uri="{FF2B5EF4-FFF2-40B4-BE49-F238E27FC236}">
              <a16:creationId xmlns:a16="http://schemas.microsoft.com/office/drawing/2014/main" id="{00000000-0008-0000-0900-000003000000}"/>
            </a:ext>
          </a:extLst>
        </xdr:cNvPr>
        <xdr:cNvSpPr txBox="1"/>
      </xdr:nvSpPr>
      <xdr:spPr>
        <a:xfrm>
          <a:off x="12877800" y="381003"/>
          <a:ext cx="4705350" cy="4019548"/>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Berekenwijze (zie</a:t>
          </a:r>
          <a:r>
            <a:rPr lang="nl-NL" sz="1100" b="1" baseline="0"/>
            <a:t> de 2 voorbeelduitwerkingen)</a:t>
          </a:r>
          <a:r>
            <a:rPr lang="nl-NL" sz="1100" b="1"/>
            <a:t>:</a:t>
          </a:r>
        </a:p>
        <a:p>
          <a:r>
            <a:rPr lang="nl-NL" sz="1100" b="0" i="0" u="none" strike="noStrike">
              <a:solidFill>
                <a:schemeClr val="dk1"/>
              </a:solidFill>
              <a:effectLst/>
              <a:latin typeface="+mn-lt"/>
              <a:ea typeface="+mn-ea"/>
              <a:cs typeface="+mn-cs"/>
            </a:rPr>
            <a:t>Het berekenen van desintegratiekosten kan op </a:t>
          </a:r>
          <a:r>
            <a:rPr lang="nl-NL" sz="1100" b="0" i="0" u="sng" strike="noStrike">
              <a:solidFill>
                <a:schemeClr val="dk1"/>
              </a:solidFill>
              <a:effectLst/>
              <a:latin typeface="+mn-lt"/>
              <a:ea typeface="+mn-ea"/>
              <a:cs typeface="+mn-cs"/>
            </a:rPr>
            <a:t>twee manieren </a:t>
          </a:r>
          <a:r>
            <a:rPr lang="nl-NL" sz="1100" b="0" i="0" u="none" strike="noStrike">
              <a:solidFill>
                <a:schemeClr val="dk1"/>
              </a:solidFill>
              <a:effectLst/>
              <a:latin typeface="+mn-lt"/>
              <a:ea typeface="+mn-ea"/>
              <a:cs typeface="+mn-cs"/>
            </a:rPr>
            <a:t>gebeuren:</a:t>
          </a:r>
          <a:r>
            <a:rPr lang="nl-NL"/>
            <a:t> </a:t>
          </a:r>
        </a:p>
        <a:p>
          <a:endParaRPr lang="nl-NL"/>
        </a:p>
        <a:p>
          <a:pPr marL="0" marR="0" indent="0" defTabSz="914400" eaLnBrk="1" fontAlgn="auto" latinLnBrk="0" hangingPunct="1">
            <a:lnSpc>
              <a:spcPct val="100000"/>
            </a:lnSpc>
            <a:spcBef>
              <a:spcPts val="0"/>
            </a:spcBef>
            <a:spcAft>
              <a:spcPts val="0"/>
            </a:spcAft>
            <a:buClrTx/>
            <a:buSzTx/>
            <a:buFontTx/>
            <a:buNone/>
            <a:tabLst/>
            <a:defRPr/>
          </a:pPr>
          <a:r>
            <a:rPr lang="nl-NL" sz="1100" b="1" i="0" u="none" strike="noStrike">
              <a:solidFill>
                <a:schemeClr val="dk1"/>
              </a:solidFill>
              <a:effectLst/>
              <a:latin typeface="+mn-lt"/>
              <a:ea typeface="+mn-ea"/>
              <a:cs typeface="+mn-cs"/>
            </a:rPr>
            <a:t>1)</a:t>
          </a:r>
          <a:r>
            <a:rPr lang="nl-NL" sz="1100" b="1" i="0">
              <a:solidFill>
                <a:schemeClr val="dk1"/>
              </a:solidFill>
              <a:effectLst/>
              <a:latin typeface="+mn-lt"/>
              <a:ea typeface="+mn-ea"/>
              <a:cs typeface="+mn-cs"/>
            </a:rPr>
            <a:t> individueel per deelnemer op basis van de begroting van elke deelnemer</a:t>
          </a:r>
        </a:p>
        <a:p>
          <a:r>
            <a:rPr lang="nl-NL" sz="1100" b="0" i="0" u="none" strike="noStrike">
              <a:solidFill>
                <a:schemeClr val="dk1"/>
              </a:solidFill>
              <a:effectLst/>
              <a:latin typeface="+mn-lt"/>
              <a:ea typeface="+mn-ea"/>
              <a:cs typeface="+mn-cs"/>
            </a:rPr>
            <a:t>Elke deelnemer  levert op basis van een invulbestand</a:t>
          </a:r>
          <a:r>
            <a:rPr lang="nl-NL"/>
            <a:t> </a:t>
          </a:r>
          <a:r>
            <a:rPr lang="nl-NL" sz="1100" b="0" i="0" u="none" strike="noStrike">
              <a:solidFill>
                <a:schemeClr val="dk1"/>
              </a:solidFill>
              <a:effectLst/>
              <a:latin typeface="+mn-lt"/>
              <a:ea typeface="+mn-ea"/>
              <a:cs typeface="+mn-cs"/>
            </a:rPr>
            <a:t>alle kostensoorten aan die in verband staan met de taken die overgaan,</a:t>
          </a:r>
          <a:r>
            <a:rPr lang="nl-NL" sz="1100" b="0" i="0" u="none" strike="noStrike" baseline="0">
              <a:solidFill>
                <a:schemeClr val="dk1"/>
              </a:solidFill>
              <a:effectLst/>
              <a:latin typeface="+mn-lt"/>
              <a:ea typeface="+mn-ea"/>
              <a:cs typeface="+mn-cs"/>
            </a:rPr>
            <a:t> </a:t>
          </a:r>
          <a:r>
            <a:rPr lang="nl-NL" sz="1100" b="0" i="0" u="none" strike="noStrike">
              <a:solidFill>
                <a:schemeClr val="dk1"/>
              </a:solidFill>
              <a:effectLst/>
              <a:latin typeface="+mn-lt"/>
              <a:ea typeface="+mn-ea"/>
              <a:cs typeface="+mn-cs"/>
            </a:rPr>
            <a:t>afkomstig van de eiegen individuele begroting  en kostenverdeelstaat.</a:t>
          </a:r>
        </a:p>
        <a:p>
          <a:r>
            <a:rPr lang="nl-NL" sz="1100" b="1" i="1" u="none" strike="noStrike">
              <a:solidFill>
                <a:schemeClr val="dk1"/>
              </a:solidFill>
              <a:effectLst/>
              <a:latin typeface="+mn-lt"/>
              <a:ea typeface="+mn-ea"/>
              <a:cs typeface="+mn-cs"/>
            </a:rPr>
            <a:t>Voordeel: </a:t>
          </a:r>
        </a:p>
        <a:p>
          <a:r>
            <a:rPr lang="nl-NL" sz="1100" b="0" i="0" u="none" strike="noStrike">
              <a:solidFill>
                <a:schemeClr val="dk1"/>
              </a:solidFill>
              <a:effectLst/>
              <a:latin typeface="+mn-lt"/>
              <a:ea typeface="+mn-ea"/>
              <a:cs typeface="+mn-cs"/>
            </a:rPr>
            <a:t>Berekening voor elke gemeente op basis van uniforme uitgangspunten</a:t>
          </a:r>
        </a:p>
        <a:p>
          <a:r>
            <a:rPr lang="nl-NL" sz="1100" b="1" i="1" u="none" strike="noStrike">
              <a:solidFill>
                <a:schemeClr val="dk1"/>
              </a:solidFill>
              <a:effectLst/>
              <a:latin typeface="+mn-lt"/>
              <a:ea typeface="+mn-ea"/>
              <a:cs typeface="+mn-cs"/>
            </a:rPr>
            <a:t>Nadeel:</a:t>
          </a:r>
        </a:p>
        <a:p>
          <a:r>
            <a:rPr lang="nl-NL" sz="1100" b="0" i="0" u="none" strike="noStrike">
              <a:solidFill>
                <a:schemeClr val="dk1"/>
              </a:solidFill>
              <a:effectLst/>
              <a:latin typeface="+mn-lt"/>
              <a:ea typeface="+mn-ea"/>
              <a:cs typeface="+mn-cs"/>
            </a:rPr>
            <a:t>Uiteenlopende uitkomsten door verschillen in kostentoerekening tussen gemeenten. Zeer waarschijnlijk hebben gemeenten moeite met kostentoerekening </a:t>
          </a:r>
          <a:r>
            <a:rPr lang="nl-NL"/>
            <a:t> </a:t>
          </a:r>
        </a:p>
        <a:p>
          <a:endParaRPr lang="nl-NL" sz="1100" b="0" i="0" u="none" strike="noStrike">
            <a:solidFill>
              <a:schemeClr val="dk1"/>
            </a:solidFill>
            <a:effectLst/>
            <a:latin typeface="+mn-lt"/>
            <a:ea typeface="+mn-ea"/>
            <a:cs typeface="+mn-cs"/>
          </a:endParaRPr>
        </a:p>
        <a:p>
          <a:r>
            <a:rPr lang="nl-NL" sz="1100" b="1" i="0" u="none" strike="noStrike">
              <a:solidFill>
                <a:schemeClr val="dk1"/>
              </a:solidFill>
              <a:effectLst/>
              <a:latin typeface="+mn-lt"/>
              <a:ea typeface="+mn-ea"/>
              <a:cs typeface="+mn-cs"/>
            </a:rPr>
            <a:t>2) Collectief op basis van normgetallen</a:t>
          </a:r>
          <a:r>
            <a:rPr lang="nl-NL" b="1"/>
            <a:t> </a:t>
          </a:r>
        </a:p>
        <a:p>
          <a:r>
            <a:rPr lang="nl-NL" sz="1100" b="0" i="0" u="none" strike="noStrike">
              <a:solidFill>
                <a:schemeClr val="dk1"/>
              </a:solidFill>
              <a:effectLst/>
              <a:latin typeface="+mn-lt"/>
              <a:ea typeface="+mn-ea"/>
              <a:cs typeface="+mn-cs"/>
            </a:rPr>
            <a:t>Voor de kostensoorten worden normgetallen gehanteerd. Op basis van de over te dragen primaire formatie per gemeente worden vervolgens de desintegratiekosten per gemeente berekend. De normgetallen betreffen vaste bedragen per over te dragen primaire fte.</a:t>
          </a:r>
        </a:p>
        <a:p>
          <a:r>
            <a:rPr lang="nl-NL" sz="1100" b="1" i="1" u="none" strike="noStrike">
              <a:solidFill>
                <a:schemeClr val="dk1"/>
              </a:solidFill>
              <a:effectLst/>
              <a:latin typeface="+mn-lt"/>
              <a:ea typeface="+mn-ea"/>
              <a:cs typeface="+mn-cs"/>
            </a:rPr>
            <a:t>Voordeel: </a:t>
          </a:r>
        </a:p>
        <a:p>
          <a:r>
            <a:rPr lang="nl-NL" sz="1100" b="0" i="0" u="none" strike="noStrike">
              <a:solidFill>
                <a:schemeClr val="dk1"/>
              </a:solidFill>
              <a:effectLst/>
              <a:latin typeface="+mn-lt"/>
              <a:ea typeface="+mn-ea"/>
              <a:cs typeface="+mn-cs"/>
            </a:rPr>
            <a:t>Uniform en eenvoudig</a:t>
          </a:r>
          <a:r>
            <a:rPr lang="nl-NL"/>
            <a:t> </a:t>
          </a:r>
        </a:p>
        <a:p>
          <a:r>
            <a:rPr lang="nl-NL" sz="1100" b="1" i="1" u="none" strike="noStrike">
              <a:solidFill>
                <a:schemeClr val="dk1"/>
              </a:solidFill>
              <a:effectLst/>
              <a:latin typeface="+mn-lt"/>
              <a:ea typeface="+mn-ea"/>
              <a:cs typeface="+mn-cs"/>
            </a:rPr>
            <a:t>Nadeel: </a:t>
          </a:r>
        </a:p>
        <a:p>
          <a:r>
            <a:rPr lang="nl-NL" sz="1100" b="0" i="0" u="none" strike="noStrike">
              <a:solidFill>
                <a:schemeClr val="dk1"/>
              </a:solidFill>
              <a:effectLst/>
              <a:latin typeface="+mn-lt"/>
              <a:ea typeface="+mn-ea"/>
              <a:cs typeface="+mn-cs"/>
            </a:rPr>
            <a:t>Afwijking met feitelijke kostentoerekening in gemeentelijke begroting</a:t>
          </a:r>
          <a:r>
            <a:rPr lang="nl-NL"/>
            <a:t> </a:t>
          </a:r>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b="1" i="0" u="none" strike="noStrike">
            <a:solidFill>
              <a:schemeClr val="dk1"/>
            </a:solidFill>
            <a:effectLst/>
            <a:latin typeface="+mn-lt"/>
            <a:ea typeface="+mn-ea"/>
            <a:cs typeface="+mn-cs"/>
          </a:endParaRPr>
        </a:p>
        <a:p>
          <a:endParaRPr lang="nl-NL" sz="1100"/>
        </a:p>
      </xdr:txBody>
    </xdr:sp>
    <xdr:clientData/>
  </xdr:twoCellAnchor>
  <xdr:twoCellAnchor editAs="oneCell">
    <xdr:from>
      <xdr:col>0</xdr:col>
      <xdr:colOff>190500</xdr:colOff>
      <xdr:row>2</xdr:row>
      <xdr:rowOff>2962275</xdr:rowOff>
    </xdr:from>
    <xdr:to>
      <xdr:col>1</xdr:col>
      <xdr:colOff>1114425</xdr:colOff>
      <xdr:row>3</xdr:row>
      <xdr:rowOff>95250</xdr:rowOff>
    </xdr:to>
    <xdr:pic>
      <xdr:nvPicPr>
        <xdr:cNvPr id="4" name="Afbeelding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3343275"/>
          <a:ext cx="1171575" cy="1171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133350</xdr:colOff>
      <xdr:row>1</xdr:row>
      <xdr:rowOff>209549</xdr:rowOff>
    </xdr:from>
    <xdr:to>
      <xdr:col>8</xdr:col>
      <xdr:colOff>2590801</xdr:colOff>
      <xdr:row>3</xdr:row>
      <xdr:rowOff>19050</xdr:rowOff>
    </xdr:to>
    <xdr:sp macro="" textlink="">
      <xdr:nvSpPr>
        <xdr:cNvPr id="2" name="Tekstvak 1">
          <a:extLst>
            <a:ext uri="{FF2B5EF4-FFF2-40B4-BE49-F238E27FC236}">
              <a16:creationId xmlns:a16="http://schemas.microsoft.com/office/drawing/2014/main" id="{00000000-0008-0000-0A00-000002000000}"/>
            </a:ext>
          </a:extLst>
        </xdr:cNvPr>
        <xdr:cNvSpPr txBox="1"/>
      </xdr:nvSpPr>
      <xdr:spPr>
        <a:xfrm>
          <a:off x="4514850" y="428624"/>
          <a:ext cx="7153276" cy="2752726"/>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Definitie</a:t>
          </a:r>
        </a:p>
        <a:p>
          <a:r>
            <a:rPr lang="nl-NL" sz="1100"/>
            <a:t>De</a:t>
          </a:r>
          <a:r>
            <a:rPr lang="nl-NL" sz="1100" baseline="0"/>
            <a:t> exploitatiebegroting bevat de totale  (meerjarige) weergave  van lasten en baten van de samenwerkingsorganisatie,  passend binnen de wettelijke kaders, en tot uitdrukking gebracht naar programma's, producten en/of diensten.</a:t>
          </a:r>
          <a:endParaRPr lang="nl-NL" sz="1100"/>
        </a:p>
        <a:p>
          <a:endParaRPr lang="nl-NL" sz="1100"/>
        </a:p>
        <a:p>
          <a:r>
            <a:rPr lang="nl-NL" sz="1100" b="1"/>
            <a:t>Opmerking; </a:t>
          </a:r>
        </a:p>
        <a:p>
          <a:r>
            <a:rPr lang="nl-NL" sz="1100"/>
            <a:t>Er zijn diverse varianten denkbaar van de indeling opbouw van de exploitatiebegroting. In dit tabblad is een voorbeelduitwerking opgenomen. Per situatie</a:t>
          </a:r>
          <a:r>
            <a:rPr lang="nl-NL" sz="1100" baseline="0"/>
            <a:t>  is deze aan te passen.</a:t>
          </a:r>
        </a:p>
        <a:p>
          <a:endParaRPr lang="nl-NL" sz="1100" baseline="0"/>
        </a:p>
        <a:p>
          <a:r>
            <a:rPr lang="nl-NL" sz="1100" baseline="0"/>
            <a:t>Van belang is dat inzichtlijk wordt gemaakt:</a:t>
          </a:r>
        </a:p>
        <a:p>
          <a:r>
            <a:rPr lang="nl-NL" sz="1100" baseline="0"/>
            <a:t>- omvang formatie</a:t>
          </a:r>
        </a:p>
        <a:p>
          <a:r>
            <a:rPr lang="nl-NL" sz="1100" baseline="0"/>
            <a:t>- de totale kostenstructuur (onderscheid primaire proces, management en ondersteunende taken)</a:t>
          </a:r>
        </a:p>
        <a:p>
          <a:r>
            <a:rPr lang="nl-NL" sz="1100" baseline="0"/>
            <a:t>- de wijze van tariefbepaling, methode van toerekening naar eindproducten</a:t>
          </a:r>
        </a:p>
        <a:p>
          <a:r>
            <a:rPr lang="nl-NL" sz="1100" baseline="0"/>
            <a:t>- de specifieke inkomstenbronnen en afzonderlijke, commerciele- of marktactiviteiten</a:t>
          </a:r>
        </a:p>
        <a:p>
          <a:r>
            <a:rPr lang="nl-NL" sz="1100" baseline="0"/>
            <a:t>- de vaste bijdragen van deelnemers</a:t>
          </a:r>
        </a:p>
        <a:p>
          <a:r>
            <a:rPr lang="nl-NL" sz="1100" baseline="0"/>
            <a:t>- de variabele bijdragen van deelnemers (maatwerk)</a:t>
          </a:r>
          <a:endParaRPr lang="nl-NL" sz="1100"/>
        </a:p>
        <a:p>
          <a:endParaRPr lang="nl-NL" sz="1100"/>
        </a:p>
      </xdr:txBody>
    </xdr:sp>
    <xdr:clientData/>
  </xdr:twoCellAnchor>
  <xdr:twoCellAnchor editAs="oneCell">
    <xdr:from>
      <xdr:col>0</xdr:col>
      <xdr:colOff>209551</xdr:colOff>
      <xdr:row>2</xdr:row>
      <xdr:rowOff>1609725</xdr:rowOff>
    </xdr:from>
    <xdr:to>
      <xdr:col>2</xdr:col>
      <xdr:colOff>548462</xdr:colOff>
      <xdr:row>3</xdr:row>
      <xdr:rowOff>119836</xdr:rowOff>
    </xdr:to>
    <xdr:pic>
      <xdr:nvPicPr>
        <xdr:cNvPr id="3" name="Afbeelding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1" y="2047875"/>
          <a:ext cx="1177111" cy="11771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171448</xdr:colOff>
      <xdr:row>3</xdr:row>
      <xdr:rowOff>9526</xdr:rowOff>
    </xdr:from>
    <xdr:to>
      <xdr:col>16</xdr:col>
      <xdr:colOff>514350</xdr:colOff>
      <xdr:row>3</xdr:row>
      <xdr:rowOff>1476376</xdr:rowOff>
    </xdr:to>
    <xdr:sp macro="" textlink="">
      <xdr:nvSpPr>
        <xdr:cNvPr id="5" name="Tekstvak 4">
          <a:extLst>
            <a:ext uri="{FF2B5EF4-FFF2-40B4-BE49-F238E27FC236}">
              <a16:creationId xmlns:a16="http://schemas.microsoft.com/office/drawing/2014/main" id="{00000000-0008-0000-0B00-000005000000}"/>
            </a:ext>
          </a:extLst>
        </xdr:cNvPr>
        <xdr:cNvSpPr txBox="1"/>
      </xdr:nvSpPr>
      <xdr:spPr>
        <a:xfrm>
          <a:off x="3990973" y="390526"/>
          <a:ext cx="7343777" cy="1466850"/>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Definitie:</a:t>
          </a:r>
        </a:p>
        <a:p>
          <a:r>
            <a:rPr lang="nl-NL" sz="1100" b="0"/>
            <a:t>Uitgangspunt is de omvang conform het formatieplan, dus niet de werkelijke bezetting. Het gaat om formatieplaatsen ongeacht of die worden ingevuld door iemand met een vast contract, een tijdelijk contract of nog openstaan in de vorm van een vacature. Fte is het equivalent van een 36-urige werkweek. </a:t>
          </a:r>
        </a:p>
        <a:p>
          <a:endParaRPr lang="nl-NL" sz="1100" b="0"/>
        </a:p>
        <a:p>
          <a:r>
            <a:rPr lang="nl-NL" sz="1100" b="0"/>
            <a:t>De totale loonsom voor een werkgever is het brutojaarsalaris van alle medewerkers plus alle werkgeverslasten. Dus inclusief alle toeslagen (zoals overwerk, bonussen, vakantiegeld), alle sociale lasten en pensioenpremies, de werkgeversdelen pensioenpremie, het werkgeversdeel ZVW en de werkgeversdelen sociale premies. </a:t>
          </a:r>
        </a:p>
      </xdr:txBody>
    </xdr:sp>
    <xdr:clientData/>
  </xdr:twoCellAnchor>
  <xdr:twoCellAnchor>
    <xdr:from>
      <xdr:col>5</xdr:col>
      <xdr:colOff>180975</xdr:colOff>
      <xdr:row>5</xdr:row>
      <xdr:rowOff>9526</xdr:rowOff>
    </xdr:from>
    <xdr:to>
      <xdr:col>16</xdr:col>
      <xdr:colOff>523877</xdr:colOff>
      <xdr:row>14</xdr:row>
      <xdr:rowOff>0</xdr:rowOff>
    </xdr:to>
    <xdr:sp macro="" textlink="">
      <xdr:nvSpPr>
        <xdr:cNvPr id="7" name="Tekstvak 6">
          <a:extLst>
            <a:ext uri="{FF2B5EF4-FFF2-40B4-BE49-F238E27FC236}">
              <a16:creationId xmlns:a16="http://schemas.microsoft.com/office/drawing/2014/main" id="{00000000-0008-0000-0B00-000007000000}"/>
            </a:ext>
          </a:extLst>
        </xdr:cNvPr>
        <xdr:cNvSpPr txBox="1"/>
      </xdr:nvSpPr>
      <xdr:spPr>
        <a:xfrm>
          <a:off x="3419475" y="1962151"/>
          <a:ext cx="7343777" cy="1714499"/>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Voor het bepalen van de omvang en personeelskosten van de formatie voor het primaire proces zijn er twee </a:t>
          </a:r>
          <a:r>
            <a:rPr lang="nl-NL" sz="1100" b="0"/>
            <a:t>mogelijkheden: </a:t>
          </a:r>
        </a:p>
        <a:p>
          <a:endParaRPr lang="nl-NL" sz="1100" b="1"/>
        </a:p>
        <a:p>
          <a:r>
            <a:rPr lang="nl-NL" sz="1100" b="1"/>
            <a:t>1) Totaaltelling</a:t>
          </a:r>
          <a:r>
            <a:rPr lang="nl-NL" sz="1100" b="1" baseline="0"/>
            <a:t> huidige situatie: i</a:t>
          </a:r>
          <a:r>
            <a:rPr lang="nl-NL" sz="1100" b="1"/>
            <a:t>nventariseren huidige formatie en schalen bij alle deelnemers </a:t>
          </a:r>
        </a:p>
        <a:p>
          <a:r>
            <a:rPr lang="nl-NL" sz="1100"/>
            <a:t>Soms wordt de totaaltelling gezien als de startformatie van de samenwerking. Efficiëntiemaatregelen leiden dan vaak tot daling formatie in de meerjarenbegroting. Deelnemers kunnen daarvoor</a:t>
          </a:r>
          <a:r>
            <a:rPr lang="nl-NL" sz="1100" baseline="0"/>
            <a:t> een taakstelling  meegeven aan de samenwerking.</a:t>
          </a:r>
          <a:r>
            <a:rPr lang="nl-NL" sz="1100"/>
            <a:t> </a:t>
          </a:r>
        </a:p>
        <a:p>
          <a:endParaRPr lang="nl-NL" sz="1100"/>
        </a:p>
        <a:p>
          <a:r>
            <a:rPr lang="nl-NL" sz="1100" b="1"/>
            <a:t>2) Opstellen functieboek en waardering (schalen) voor de samenwerking </a:t>
          </a:r>
        </a:p>
        <a:p>
          <a:r>
            <a:rPr lang="nl-NL" sz="1100"/>
            <a:t>De samenwerkingsorganisatie maakt een functieboek met inschaling en bepaalt de benodigde omvang voor de formatie Onderstaande tabellen bevatten</a:t>
          </a:r>
          <a:r>
            <a:rPr lang="nl-NL" sz="1100" baseline="0"/>
            <a:t> </a:t>
          </a:r>
          <a:r>
            <a:rPr lang="nl-NL" sz="1100"/>
            <a:t>kengetallen en formules om een berekening te maken van de loonkosten. </a:t>
          </a:r>
        </a:p>
      </xdr:txBody>
    </xdr:sp>
    <xdr:clientData/>
  </xdr:twoCellAnchor>
  <xdr:twoCellAnchor editAs="oneCell">
    <xdr:from>
      <xdr:col>0</xdr:col>
      <xdr:colOff>171450</xdr:colOff>
      <xdr:row>3</xdr:row>
      <xdr:rowOff>447674</xdr:rowOff>
    </xdr:from>
    <xdr:to>
      <xdr:col>2</xdr:col>
      <xdr:colOff>1043762</xdr:colOff>
      <xdr:row>4</xdr:row>
      <xdr:rowOff>91261</xdr:rowOff>
    </xdr:to>
    <xdr:pic>
      <xdr:nvPicPr>
        <xdr:cNvPr id="3" name="Afbeelding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723899"/>
          <a:ext cx="1129487" cy="11294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133349</xdr:colOff>
      <xdr:row>2</xdr:row>
      <xdr:rowOff>209549</xdr:rowOff>
    </xdr:from>
    <xdr:to>
      <xdr:col>13</xdr:col>
      <xdr:colOff>409574</xdr:colOff>
      <xdr:row>4</xdr:row>
      <xdr:rowOff>19050</xdr:rowOff>
    </xdr:to>
    <xdr:sp macro="" textlink="">
      <xdr:nvSpPr>
        <xdr:cNvPr id="2" name="Tekstvak 1">
          <a:extLst>
            <a:ext uri="{FF2B5EF4-FFF2-40B4-BE49-F238E27FC236}">
              <a16:creationId xmlns:a16="http://schemas.microsoft.com/office/drawing/2014/main" id="{00000000-0008-0000-0C00-000002000000}"/>
            </a:ext>
          </a:extLst>
        </xdr:cNvPr>
        <xdr:cNvSpPr txBox="1"/>
      </xdr:nvSpPr>
      <xdr:spPr>
        <a:xfrm>
          <a:off x="3438524" y="428624"/>
          <a:ext cx="6734175" cy="1447801"/>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In dit tabblad staan ervaringskengetallen en</a:t>
          </a:r>
          <a:r>
            <a:rPr lang="nl-NL" sz="1100" baseline="0"/>
            <a:t> rekenvoorbeelden voor het bepalen van benodigde formatie voor management en ondersteuning. </a:t>
          </a:r>
        </a:p>
        <a:p>
          <a:endParaRPr lang="nl-NL" sz="1100" baseline="0"/>
        </a:p>
      </xdr:txBody>
    </xdr:sp>
    <xdr:clientData/>
  </xdr:twoCellAnchor>
  <xdr:twoCellAnchor editAs="oneCell">
    <xdr:from>
      <xdr:col>0</xdr:col>
      <xdr:colOff>133349</xdr:colOff>
      <xdr:row>3</xdr:row>
      <xdr:rowOff>342898</xdr:rowOff>
    </xdr:from>
    <xdr:to>
      <xdr:col>1</xdr:col>
      <xdr:colOff>1148537</xdr:colOff>
      <xdr:row>4</xdr:row>
      <xdr:rowOff>176986</xdr:rowOff>
    </xdr:to>
    <xdr:pic>
      <xdr:nvPicPr>
        <xdr:cNvPr id="3" name="Afbeelding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9" y="781048"/>
          <a:ext cx="1253313" cy="12533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600075</xdr:colOff>
      <xdr:row>3</xdr:row>
      <xdr:rowOff>85723</xdr:rowOff>
    </xdr:from>
    <xdr:to>
      <xdr:col>6</xdr:col>
      <xdr:colOff>133351</xdr:colOff>
      <xdr:row>5</xdr:row>
      <xdr:rowOff>180974</xdr:rowOff>
    </xdr:to>
    <xdr:sp macro="" textlink="">
      <xdr:nvSpPr>
        <xdr:cNvPr id="2" name="Tekstvak 1">
          <a:extLst>
            <a:ext uri="{FF2B5EF4-FFF2-40B4-BE49-F238E27FC236}">
              <a16:creationId xmlns:a16="http://schemas.microsoft.com/office/drawing/2014/main" id="{BFC6E9C9-3451-4F79-A410-292437ECA5AF}"/>
            </a:ext>
          </a:extLst>
        </xdr:cNvPr>
        <xdr:cNvSpPr txBox="1"/>
      </xdr:nvSpPr>
      <xdr:spPr>
        <a:xfrm>
          <a:off x="600075" y="638173"/>
          <a:ext cx="3190876" cy="463551"/>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In dit tabblad staat een voorbeelduitwerking voor het bepalen van de ICT kosten.</a:t>
          </a:r>
          <a:r>
            <a:rPr lang="nl-NL" sz="1100" baseline="0"/>
            <a:t> Per situatie dient deze op maat gemaakt te worden.</a:t>
          </a:r>
        </a:p>
        <a:p>
          <a:endParaRPr lang="nl-NL" sz="1100" b="1" baseline="0"/>
        </a:p>
        <a:p>
          <a:endParaRPr lang="nl-NL" sz="1100"/>
        </a:p>
      </xdr:txBody>
    </xdr:sp>
    <xdr:clientData/>
  </xdr:twoCellAnchor>
  <xdr:twoCellAnchor>
    <xdr:from>
      <xdr:col>2</xdr:col>
      <xdr:colOff>114300</xdr:colOff>
      <xdr:row>2</xdr:row>
      <xdr:rowOff>19050</xdr:rowOff>
    </xdr:from>
    <xdr:to>
      <xdr:col>6</xdr:col>
      <xdr:colOff>114302</xdr:colOff>
      <xdr:row>3</xdr:row>
      <xdr:rowOff>0</xdr:rowOff>
    </xdr:to>
    <xdr:sp macro="" textlink="">
      <xdr:nvSpPr>
        <xdr:cNvPr id="3" name="Tekstvak 2">
          <a:extLst>
            <a:ext uri="{FF2B5EF4-FFF2-40B4-BE49-F238E27FC236}">
              <a16:creationId xmlns:a16="http://schemas.microsoft.com/office/drawing/2014/main" id="{676FE07E-A127-42A1-BFF3-A91E9C3C6B8D}"/>
            </a:ext>
          </a:extLst>
        </xdr:cNvPr>
        <xdr:cNvSpPr txBox="1"/>
      </xdr:nvSpPr>
      <xdr:spPr>
        <a:xfrm>
          <a:off x="1333500" y="387350"/>
          <a:ext cx="2438402" cy="165100"/>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Definitie:</a:t>
          </a:r>
        </a:p>
        <a:p>
          <a:r>
            <a:rPr lang="nl-NL" sz="1100" b="0"/>
            <a:t>ICT kosten bestaan uit kosten voor: - het beschikbaarstellen en onderhouden van hardware voor werkplekken (IT-uitrusting), het beschikbaarstellen en onderhouden van software en bijbehorende licenties, bieden van eerste- en tweedelijnsondersteuning bij hard- en software op de werkplek inclusief ICT Service Desk, remote management van werkplekken, beschikbaarstellen en onderhouden van infrastructuur en servers (inclusief dataopslag, printers en printservers), beschikbaarstellen en onderhouden van communicatienetwerken en communicatiefaciliteiten (waaronder internet, mobiel dataverkeer, telefoons, pda's), trainingen voor eindgebruikers (bv softwaretrainingen). De kosten bestaan  uit materiaalkosten en kapitaallasten (afschrijving en rente). Onder ICT kosten vallen ook kosten voor technisch en functioneel applicatiebeheer, mits dit door bedrijfsvoering wordt uitgevoerd en niet in het primaire proces plaatsvindt. Onder ICT kosten vallen ook extern ingehuurde adviesdiensten ten behoeve van de ICT voorziening.</a:t>
          </a:r>
        </a:p>
        <a:p>
          <a:r>
            <a:rPr lang="nl-NL" sz="1100" b="0"/>
            <a:t>LET OP: personele lasten opnemen bij personele overhead</a:t>
          </a:r>
        </a:p>
      </xdr:txBody>
    </xdr:sp>
    <xdr:clientData/>
  </xdr:twoCellAnchor>
  <xdr:oneCellAnchor>
    <xdr:from>
      <xdr:col>0</xdr:col>
      <xdr:colOff>171450</xdr:colOff>
      <xdr:row>2</xdr:row>
      <xdr:rowOff>1247775</xdr:rowOff>
    </xdr:from>
    <xdr:ext cx="1247775" cy="1235075"/>
    <xdr:pic>
      <xdr:nvPicPr>
        <xdr:cNvPr id="4" name="Afbeelding 3">
          <a:extLst>
            <a:ext uri="{FF2B5EF4-FFF2-40B4-BE49-F238E27FC236}">
              <a16:creationId xmlns:a16="http://schemas.microsoft.com/office/drawing/2014/main" id="{A6956548-6B75-4803-9B76-F07EA411B5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549275"/>
          <a:ext cx="1247775" cy="123507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2</xdr:col>
      <xdr:colOff>123825</xdr:colOff>
      <xdr:row>2</xdr:row>
      <xdr:rowOff>9525</xdr:rowOff>
    </xdr:from>
    <xdr:to>
      <xdr:col>10</xdr:col>
      <xdr:colOff>0</xdr:colOff>
      <xdr:row>2</xdr:row>
      <xdr:rowOff>2343150</xdr:rowOff>
    </xdr:to>
    <xdr:sp macro="" textlink="">
      <xdr:nvSpPr>
        <xdr:cNvPr id="3" name="Tekstvak 2">
          <a:extLst>
            <a:ext uri="{FF2B5EF4-FFF2-40B4-BE49-F238E27FC236}">
              <a16:creationId xmlns:a16="http://schemas.microsoft.com/office/drawing/2014/main" id="{00000000-0008-0000-0E00-000003000000}"/>
            </a:ext>
          </a:extLst>
        </xdr:cNvPr>
        <xdr:cNvSpPr txBox="1"/>
      </xdr:nvSpPr>
      <xdr:spPr>
        <a:xfrm>
          <a:off x="2847975" y="447675"/>
          <a:ext cx="5715002" cy="2333625"/>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Definitie</a:t>
          </a:r>
        </a:p>
        <a:p>
          <a:pPr marL="0" marR="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In dit tabblad staat enkele voorbeelden/kaders waarmee de kosten</a:t>
          </a:r>
          <a:r>
            <a:rPr lang="nl-NL" sz="1100" baseline="0">
              <a:solidFill>
                <a:schemeClr val="dk1"/>
              </a:solidFill>
              <a:effectLst/>
              <a:latin typeface="+mn-lt"/>
              <a:ea typeface="+mn-ea"/>
              <a:cs typeface="+mn-cs"/>
            </a:rPr>
            <a:t> voor huisvesting kunnen worden bepaald.</a:t>
          </a:r>
        </a:p>
        <a:p>
          <a:pPr marL="0" marR="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xdr:txBody>
    </xdr:sp>
    <xdr:clientData/>
  </xdr:twoCellAnchor>
  <xdr:twoCellAnchor editAs="oneCell">
    <xdr:from>
      <xdr:col>0</xdr:col>
      <xdr:colOff>152401</xdr:colOff>
      <xdr:row>2</xdr:row>
      <xdr:rowOff>1304925</xdr:rowOff>
    </xdr:from>
    <xdr:to>
      <xdr:col>1</xdr:col>
      <xdr:colOff>1034237</xdr:colOff>
      <xdr:row>3</xdr:row>
      <xdr:rowOff>110311</xdr:rowOff>
    </xdr:to>
    <xdr:pic>
      <xdr:nvPicPr>
        <xdr:cNvPr id="5" name="Afbeelding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1743075"/>
          <a:ext cx="1158061" cy="11580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c\Bedrijfsvoering\Vensters%20voor%20bedrijfsvoering\0-Feitenonderzoek\Totaal-Benchmark-Vensters-voor-Bedrijfsvoering---08-04-2013-1227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homas/Dropbox/I-Kompas%20-%20Uitwerking%20van%20tools/Tool%20financieel%20beleidskader/Werkorganisatie/Inventarisatiemodel%20desintegratiekost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yclusdocumenten\Kadernota\KN2012\Afwijkingen\Verwerkte_mutaties_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homas/Dropbox/I-Kompas%20-%20Uitwerking%20van%20tools/Tool%20financieel%20beleidskader/uitwerking%20rekentool-samenwerking-versie%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formatie-2011-&gt;2012"/>
      <sheetName val="Formatieverloop"/>
      <sheetName val="BV-functies-2012"/>
      <sheetName val="electra-gas"/>
    </sheetNames>
    <sheetDataSet>
      <sheetData sheetId="0"/>
      <sheetData sheetId="1"/>
      <sheetData sheetId="2"/>
      <sheetData sheetId="3">
        <row r="1133">
          <cell r="B1133" t="str">
            <v>Griffie</v>
          </cell>
        </row>
        <row r="1350">
          <cell r="B1350" t="str">
            <v>Archiefdienst</v>
          </cell>
        </row>
        <row r="1386">
          <cell r="B1386" t="str">
            <v>Bovenformatief productief</v>
          </cell>
        </row>
        <row r="1411">
          <cell r="B1411" t="str">
            <v>Voormalig personeel</v>
          </cell>
        </row>
        <row r="1430">
          <cell r="B1430" t="str">
            <v>Bijzondere personeelslasten</v>
          </cell>
        </row>
        <row r="1449">
          <cell r="B1449" t="str">
            <v>Raad</v>
          </cell>
        </row>
        <row r="1467">
          <cell r="B1467" t="str">
            <v>College</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tenvergelijking"/>
      <sheetName val="Blad1"/>
    </sheetNames>
    <sheetDataSet>
      <sheetData sheetId="0"/>
      <sheetData sheetId="1">
        <row r="1">
          <cell r="A1" t="str">
            <v>Incidenteel</v>
          </cell>
        </row>
        <row r="2">
          <cell r="A2" t="str">
            <v>Structureel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jlage 1 Kadernota2012"/>
      <sheetName val="actualis-ramingen"/>
      <sheetName val="Mutaties resultaat"/>
      <sheetName val="mut.na 22-4"/>
      <sheetName val="Besluitvorming vvi"/>
      <sheetName val="Mutaties resultaat pln"/>
    </sheetNames>
    <sheetDataSet>
      <sheetData sheetId="0" refreshError="1"/>
      <sheetData sheetId="1">
        <row r="40">
          <cell r="E40" t="str">
            <v>Begr.resultaat na bestemm.na KN2012+ wijzigingen t/m 24 mei</v>
          </cell>
          <cell r="F40">
            <v>1964306</v>
          </cell>
          <cell r="G40">
            <v>1853206</v>
          </cell>
          <cell r="H40">
            <v>1356895</v>
          </cell>
          <cell r="I40">
            <v>-2114634</v>
          </cell>
          <cell r="J40">
            <v>-2071095</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DEFINITIES"/>
      <sheetName val=" PARAMETERS"/>
      <sheetName val="Parameters"/>
      <sheetName val="TOTAAL"/>
      <sheetName val="EFFECTEN DEELNEMERS"/>
      <sheetName val="hulp sociaal plankosten"/>
      <sheetName val="hulp projectkosten"/>
      <sheetName val="hulp frictie"/>
      <sheetName val="hulp desintegratie"/>
      <sheetName val="Exploitatie"/>
      <sheetName val="hulp primaire formatie"/>
      <sheetName val="hulp personele overhead"/>
      <sheetName val="hulp huisvesting"/>
      <sheetName val="hulp Investeringen"/>
    </sheetNames>
    <sheetDataSet>
      <sheetData sheetId="0" refreshError="1"/>
      <sheetData sheetId="1" refreshError="1"/>
      <sheetData sheetId="2">
        <row r="36">
          <cell r="D36">
            <v>2015</v>
          </cell>
        </row>
      </sheetData>
      <sheetData sheetId="3" refreshError="1"/>
      <sheetData sheetId="4" refreshError="1"/>
      <sheetData sheetId="5" refreshError="1"/>
      <sheetData sheetId="6" refreshError="1"/>
      <sheetData sheetId="7" refreshError="1"/>
      <sheetData sheetId="8" refreshError="1"/>
      <sheetData sheetId="9" refreshError="1"/>
      <sheetData sheetId="10">
        <row r="8">
          <cell r="E8">
            <v>80</v>
          </cell>
        </row>
        <row r="27">
          <cell r="E27">
            <v>20</v>
          </cell>
        </row>
      </sheetData>
      <sheetData sheetId="11" refreshError="1"/>
      <sheetData sheetId="12" refreshError="1"/>
      <sheetData sheetId="13" refreshError="1"/>
      <sheetData sheetId="14">
        <row r="54">
          <cell r="D54">
            <v>1250000</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i-kompas.nl/gebruik-i-kompa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8"/>
  <sheetViews>
    <sheetView topLeftCell="A30" zoomScaleNormal="100" workbookViewId="0">
      <selection activeCell="B4" sqref="B4"/>
    </sheetView>
  </sheetViews>
  <sheetFormatPr defaultColWidth="9.109375" defaultRowHeight="14.4"/>
  <cols>
    <col min="1" max="1" width="5" style="164" customWidth="1"/>
    <col min="2" max="2" width="58" style="164" customWidth="1"/>
    <col min="3" max="19" width="15" style="164" customWidth="1"/>
    <col min="20" max="16384" width="9.109375" style="164"/>
  </cols>
  <sheetData>
    <row r="1" spans="2:40">
      <c r="C1" s="186"/>
      <c r="D1" s="186"/>
      <c r="E1" s="186"/>
      <c r="F1" s="184"/>
      <c r="G1" s="186"/>
      <c r="H1" s="184"/>
      <c r="I1" s="203"/>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row>
    <row r="2" spans="2:40" ht="85.5" customHeight="1">
      <c r="B2" s="459" t="s">
        <v>582</v>
      </c>
      <c r="C2" s="186"/>
      <c r="D2" s="186"/>
      <c r="E2" s="186"/>
      <c r="F2" s="184"/>
      <c r="G2" s="186"/>
      <c r="H2" s="184"/>
      <c r="I2" s="203"/>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row>
    <row r="15" spans="2:40" ht="15.6">
      <c r="B15" s="457"/>
    </row>
    <row r="16" spans="2:40" ht="15.6">
      <c r="B16" s="457"/>
    </row>
    <row r="17" spans="2:2" ht="15.6">
      <c r="B17" s="457"/>
    </row>
    <row r="18" spans="2:2" ht="15.6">
      <c r="B18" s="458"/>
    </row>
    <row r="19" spans="2:2" ht="15.6">
      <c r="B19" s="458"/>
    </row>
    <row r="20" spans="2:2" ht="15.6">
      <c r="B20" s="458"/>
    </row>
    <row r="21" spans="2:2" ht="15.6">
      <c r="B21" s="457"/>
    </row>
    <row r="22" spans="2:2" ht="15.6">
      <c r="B22" s="457"/>
    </row>
    <row r="23" spans="2:2" ht="15.6">
      <c r="B23" s="457"/>
    </row>
    <row r="24" spans="2:2" ht="15.6">
      <c r="B24" s="457"/>
    </row>
    <row r="25" spans="2:2" ht="15.6">
      <c r="B25" s="457"/>
    </row>
    <row r="26" spans="2:2" ht="15.6">
      <c r="B26" s="457"/>
    </row>
    <row r="27" spans="2:2" ht="15.6">
      <c r="B27" s="457"/>
    </row>
    <row r="28" spans="2:2" ht="15.6">
      <c r="B28" s="45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19"/>
  <sheetViews>
    <sheetView zoomScaleNormal="100" workbookViewId="0">
      <pane ySplit="4" topLeftCell="A28" activePane="bottomLeft" state="frozen"/>
      <selection pane="bottomLeft" activeCell="C33" sqref="C33"/>
    </sheetView>
  </sheetViews>
  <sheetFormatPr defaultColWidth="9.109375" defaultRowHeight="14.4"/>
  <cols>
    <col min="1" max="1" width="3" style="170" customWidth="1"/>
    <col min="2" max="2" width="60.109375" style="170" bestFit="1" customWidth="1"/>
    <col min="3" max="3" width="98" style="170" customWidth="1"/>
    <col min="4" max="16384" width="9.109375" style="170"/>
  </cols>
  <sheetData>
    <row r="1" spans="1:3">
      <c r="A1" s="168"/>
      <c r="B1" s="169"/>
    </row>
    <row r="2" spans="1:3" ht="89.25" customHeight="1">
      <c r="A2" s="168"/>
      <c r="B2" s="341" t="s">
        <v>462</v>
      </c>
    </row>
    <row r="3" spans="1:3" ht="13.5" customHeight="1">
      <c r="A3" s="168"/>
    </row>
    <row r="4" spans="1:3" ht="43.2">
      <c r="A4" s="168"/>
      <c r="B4" s="412" t="s">
        <v>124</v>
      </c>
      <c r="C4" s="413" t="s">
        <v>571</v>
      </c>
    </row>
    <row r="5" spans="1:3" ht="43.2">
      <c r="A5" s="168"/>
      <c r="B5" s="411" t="s">
        <v>322</v>
      </c>
      <c r="C5" s="171" t="s">
        <v>572</v>
      </c>
    </row>
    <row r="6" spans="1:3" ht="28.8">
      <c r="A6" s="168"/>
      <c r="B6" s="171" t="s">
        <v>323</v>
      </c>
      <c r="C6" s="171" t="s">
        <v>134</v>
      </c>
    </row>
    <row r="7" spans="1:3" ht="43.2">
      <c r="A7" s="168"/>
      <c r="B7" s="172" t="s">
        <v>573</v>
      </c>
      <c r="C7" s="172" t="s">
        <v>463</v>
      </c>
    </row>
    <row r="8" spans="1:3" ht="129.6">
      <c r="A8" s="168"/>
      <c r="B8" s="172" t="s">
        <v>574</v>
      </c>
      <c r="C8" s="172" t="s">
        <v>575</v>
      </c>
    </row>
    <row r="10" spans="1:3" ht="115.2">
      <c r="A10" s="168"/>
      <c r="B10" s="412" t="s">
        <v>125</v>
      </c>
      <c r="C10" s="413" t="s">
        <v>576</v>
      </c>
    </row>
    <row r="11" spans="1:3" ht="43.2">
      <c r="A11" s="168"/>
      <c r="B11" s="172" t="s">
        <v>135</v>
      </c>
      <c r="C11" s="172" t="s">
        <v>97</v>
      </c>
    </row>
    <row r="12" spans="1:3" ht="43.2">
      <c r="A12" s="168"/>
      <c r="B12" s="172" t="s">
        <v>328</v>
      </c>
      <c r="C12" s="172" t="s">
        <v>64</v>
      </c>
    </row>
    <row r="13" spans="1:3" ht="86.4">
      <c r="A13" s="168"/>
      <c r="B13" s="172" t="s">
        <v>329</v>
      </c>
      <c r="C13" s="172" t="s">
        <v>577</v>
      </c>
    </row>
    <row r="14" spans="1:3" ht="259.2">
      <c r="A14" s="168"/>
      <c r="B14" s="172" t="s">
        <v>136</v>
      </c>
      <c r="C14" s="172" t="s">
        <v>578</v>
      </c>
    </row>
    <row r="15" spans="1:3" ht="115.2">
      <c r="A15" s="168"/>
      <c r="B15" s="173" t="s">
        <v>325</v>
      </c>
      <c r="C15" s="172" t="s">
        <v>579</v>
      </c>
    </row>
    <row r="16" spans="1:3" ht="28.8">
      <c r="A16" s="168"/>
      <c r="B16" s="171" t="s">
        <v>137</v>
      </c>
      <c r="C16" s="171" t="s">
        <v>98</v>
      </c>
    </row>
    <row r="17" spans="1:7">
      <c r="A17" s="168"/>
      <c r="B17" s="172" t="s">
        <v>138</v>
      </c>
      <c r="C17" s="172" t="s">
        <v>99</v>
      </c>
    </row>
    <row r="18" spans="1:7">
      <c r="A18" s="168"/>
      <c r="B18" s="171" t="s">
        <v>139</v>
      </c>
      <c r="C18" s="171" t="s">
        <v>100</v>
      </c>
    </row>
    <row r="19" spans="1:7">
      <c r="A19" s="168"/>
      <c r="B19" s="172" t="s">
        <v>140</v>
      </c>
      <c r="C19" s="172" t="s">
        <v>102</v>
      </c>
    </row>
    <row r="20" spans="1:7" ht="43.2">
      <c r="A20" s="168"/>
      <c r="B20" s="172" t="s">
        <v>141</v>
      </c>
      <c r="C20" s="172" t="s">
        <v>103</v>
      </c>
    </row>
    <row r="21" spans="1:7">
      <c r="A21" s="168"/>
      <c r="B21" s="171" t="s">
        <v>142</v>
      </c>
      <c r="C21" s="171" t="s">
        <v>105</v>
      </c>
    </row>
    <row r="22" spans="1:7" ht="72">
      <c r="A22" s="168"/>
      <c r="B22" s="172" t="s">
        <v>143</v>
      </c>
      <c r="C22" s="172" t="s">
        <v>106</v>
      </c>
    </row>
    <row r="23" spans="1:7">
      <c r="A23" s="168"/>
      <c r="B23" s="171" t="s">
        <v>144</v>
      </c>
      <c r="C23" s="171" t="s">
        <v>107</v>
      </c>
    </row>
    <row r="24" spans="1:7">
      <c r="A24" s="168"/>
      <c r="B24" s="172" t="s">
        <v>145</v>
      </c>
      <c r="C24" s="172" t="s">
        <v>108</v>
      </c>
    </row>
    <row r="25" spans="1:7">
      <c r="A25" s="168"/>
      <c r="B25" s="171" t="s">
        <v>146</v>
      </c>
      <c r="C25" s="171" t="s">
        <v>65</v>
      </c>
    </row>
    <row r="26" spans="1:7" ht="28.8">
      <c r="A26" s="168"/>
      <c r="B26" s="172" t="s">
        <v>147</v>
      </c>
      <c r="C26" s="172" t="s">
        <v>109</v>
      </c>
    </row>
    <row r="27" spans="1:7" ht="28.8">
      <c r="A27" s="168"/>
      <c r="B27" s="173" t="s">
        <v>326</v>
      </c>
      <c r="C27" s="172" t="s">
        <v>327</v>
      </c>
    </row>
    <row r="28" spans="1:7" ht="144">
      <c r="A28" s="168"/>
      <c r="B28" s="171" t="s">
        <v>330</v>
      </c>
      <c r="C28" s="171" t="s">
        <v>468</v>
      </c>
    </row>
    <row r="29" spans="1:7" ht="172.8">
      <c r="A29" s="168"/>
      <c r="B29" s="412" t="s">
        <v>580</v>
      </c>
      <c r="C29" s="413" t="s">
        <v>581</v>
      </c>
    </row>
    <row r="30" spans="1:7">
      <c r="A30" s="174"/>
      <c r="B30" s="171"/>
      <c r="C30" s="171"/>
      <c r="D30" s="174"/>
      <c r="E30" s="174"/>
      <c r="F30" s="174"/>
      <c r="G30" s="174"/>
    </row>
    <row r="31" spans="1:7">
      <c r="A31" s="174"/>
      <c r="B31" s="174"/>
      <c r="C31" s="174"/>
      <c r="D31" s="174"/>
      <c r="E31" s="174"/>
      <c r="F31" s="174"/>
      <c r="G31" s="174"/>
    </row>
    <row r="32" spans="1:7" s="174" customFormat="1"/>
    <row r="33" s="174" customFormat="1"/>
    <row r="34" s="174" customFormat="1"/>
    <row r="35" s="174" customFormat="1"/>
    <row r="36" s="174" customFormat="1"/>
    <row r="37" s="174" customFormat="1"/>
    <row r="38" s="174" customFormat="1"/>
    <row r="39" s="174" customFormat="1"/>
    <row r="40" s="174" customFormat="1"/>
    <row r="41" s="174" customFormat="1"/>
    <row r="42" s="174" customFormat="1"/>
    <row r="43" s="174" customFormat="1"/>
    <row r="44" s="174" customFormat="1"/>
    <row r="45" s="174" customFormat="1"/>
    <row r="46" s="174" customFormat="1"/>
    <row r="47" s="174" customFormat="1"/>
    <row r="48" s="174" customFormat="1"/>
    <row r="49" s="174" customFormat="1"/>
    <row r="50" s="174" customFormat="1"/>
    <row r="51" s="174" customFormat="1"/>
    <row r="52" s="174" customFormat="1"/>
    <row r="53" s="174" customFormat="1"/>
    <row r="54" s="174" customFormat="1"/>
    <row r="55" s="174" customFormat="1"/>
    <row r="56" s="174" customFormat="1"/>
    <row r="57" s="174" customFormat="1"/>
    <row r="58" s="174" customFormat="1"/>
    <row r="59" s="174" customFormat="1"/>
    <row r="60" s="174" customFormat="1"/>
    <row r="61" s="174" customFormat="1"/>
    <row r="62" s="174" customFormat="1"/>
    <row r="63" s="174" customFormat="1"/>
    <row r="64" s="174" customFormat="1"/>
    <row r="65" s="174" customFormat="1"/>
    <row r="66" s="174" customFormat="1"/>
    <row r="67" s="174" customFormat="1"/>
    <row r="68" s="174" customFormat="1"/>
    <row r="69" s="174" customFormat="1"/>
    <row r="70" s="174" customFormat="1"/>
    <row r="71" s="174" customFormat="1"/>
    <row r="72" s="174" customFormat="1"/>
    <row r="73" s="174" customFormat="1"/>
    <row r="74" s="174" customFormat="1"/>
    <row r="75" s="174" customFormat="1"/>
    <row r="76" s="174" customFormat="1"/>
    <row r="77" s="174" customFormat="1"/>
    <row r="78" s="174" customFormat="1"/>
    <row r="79" s="174" customFormat="1"/>
    <row r="80" s="174" customFormat="1"/>
    <row r="81" s="174" customFormat="1"/>
    <row r="82" s="174" customFormat="1"/>
    <row r="83" s="174" customFormat="1"/>
    <row r="84" s="174" customFormat="1"/>
    <row r="85" s="174" customFormat="1"/>
    <row r="86" s="174" customFormat="1"/>
    <row r="87" s="174" customFormat="1"/>
    <row r="88" s="174" customFormat="1"/>
    <row r="89" s="174" customFormat="1"/>
    <row r="90" s="174" customFormat="1"/>
    <row r="91" s="174" customFormat="1"/>
    <row r="92" s="174" customFormat="1"/>
    <row r="93" s="174" customFormat="1"/>
    <row r="94" s="174" customFormat="1"/>
    <row r="95" s="174" customFormat="1"/>
    <row r="96" s="174" customFormat="1"/>
    <row r="97" s="174" customFormat="1"/>
    <row r="98" s="174" customFormat="1"/>
    <row r="99" s="174" customFormat="1"/>
    <row r="100" s="174" customFormat="1"/>
    <row r="101" s="174" customFormat="1"/>
    <row r="102" s="174" customFormat="1"/>
    <row r="103" s="174" customFormat="1"/>
    <row r="104" s="174" customFormat="1"/>
    <row r="105" s="174" customFormat="1"/>
    <row r="106" s="174" customFormat="1"/>
    <row r="107" s="174" customFormat="1"/>
    <row r="108" s="174" customFormat="1"/>
    <row r="109" s="174" customFormat="1"/>
    <row r="110" s="174" customFormat="1"/>
    <row r="111" s="174" customFormat="1"/>
    <row r="112" s="174" customFormat="1"/>
    <row r="113" s="174" customFormat="1"/>
    <row r="114" s="174" customFormat="1"/>
    <row r="115" s="174" customFormat="1"/>
    <row r="116" s="174" customFormat="1"/>
    <row r="117" s="174" customFormat="1"/>
    <row r="118" s="174" customFormat="1"/>
    <row r="119" s="174" customFormat="1"/>
    <row r="120" s="174" customFormat="1"/>
    <row r="121" s="174" customFormat="1"/>
    <row r="122" s="174" customFormat="1"/>
    <row r="123" s="174" customFormat="1"/>
    <row r="124" s="174" customFormat="1"/>
    <row r="125" s="174" customFormat="1"/>
    <row r="126" s="174" customFormat="1"/>
    <row r="127" s="174" customFormat="1"/>
    <row r="128" s="174" customFormat="1"/>
    <row r="129" s="174" customFormat="1"/>
    <row r="130" s="174" customFormat="1"/>
    <row r="131" s="174" customFormat="1"/>
    <row r="132" s="174" customFormat="1"/>
    <row r="133" s="174" customFormat="1"/>
    <row r="134" s="174" customFormat="1"/>
    <row r="135" s="174" customFormat="1"/>
    <row r="136" s="174" customFormat="1"/>
    <row r="137" s="174" customFormat="1"/>
    <row r="138" s="174" customFormat="1"/>
    <row r="139" s="174" customFormat="1"/>
    <row r="140" s="174" customFormat="1"/>
    <row r="141" s="174" customFormat="1"/>
    <row r="142" s="174" customFormat="1"/>
    <row r="143" s="174" customFormat="1"/>
    <row r="144" s="174" customFormat="1"/>
    <row r="145" s="174" customFormat="1"/>
    <row r="146" s="174" customFormat="1"/>
    <row r="147" s="174" customFormat="1"/>
    <row r="148" s="174" customFormat="1"/>
    <row r="149" s="174" customFormat="1"/>
    <row r="150" s="174" customFormat="1"/>
    <row r="151" s="174" customFormat="1"/>
    <row r="152" s="174" customFormat="1"/>
    <row r="153" s="174" customFormat="1"/>
    <row r="154" s="174" customFormat="1"/>
    <row r="155" s="174" customFormat="1"/>
    <row r="156" s="174" customFormat="1"/>
    <row r="157" s="174" customFormat="1"/>
    <row r="158" s="174" customFormat="1"/>
    <row r="159" s="174" customFormat="1"/>
    <row r="160" s="174" customFormat="1"/>
    <row r="161" s="174" customFormat="1"/>
    <row r="162" s="174" customFormat="1"/>
    <row r="163" s="174" customFormat="1"/>
    <row r="164" s="174" customFormat="1"/>
    <row r="165" s="174" customFormat="1"/>
    <row r="166" s="174" customFormat="1"/>
    <row r="167" s="174" customFormat="1"/>
    <row r="168" s="174" customFormat="1"/>
    <row r="169" s="174" customFormat="1"/>
    <row r="170" s="174" customFormat="1"/>
    <row r="171" s="174" customFormat="1"/>
    <row r="172" s="174" customFormat="1"/>
    <row r="173" s="174" customFormat="1"/>
    <row r="174" s="174" customFormat="1"/>
    <row r="175" s="174" customFormat="1"/>
    <row r="176" s="174" customFormat="1"/>
    <row r="177" s="174" customFormat="1"/>
    <row r="178" s="174" customFormat="1"/>
    <row r="179" s="174" customFormat="1"/>
    <row r="180" s="174" customFormat="1"/>
    <row r="181" s="174" customFormat="1"/>
    <row r="182" s="174" customFormat="1"/>
    <row r="183" s="174" customFormat="1"/>
    <row r="184" s="174" customFormat="1"/>
    <row r="185" s="174" customFormat="1"/>
    <row r="186" s="174" customFormat="1"/>
    <row r="187" s="174" customFormat="1"/>
    <row r="188" s="174" customFormat="1"/>
    <row r="189" s="174" customFormat="1"/>
    <row r="190" s="174" customFormat="1"/>
    <row r="191" s="174" customFormat="1"/>
    <row r="192" s="174" customFormat="1"/>
    <row r="193" s="174" customFormat="1"/>
    <row r="194" s="174" customFormat="1"/>
    <row r="195" s="174" customFormat="1"/>
    <row r="196" s="174" customFormat="1"/>
    <row r="197" s="174" customFormat="1"/>
    <row r="198" s="174" customFormat="1"/>
    <row r="199" s="174" customFormat="1"/>
    <row r="200" s="174" customFormat="1"/>
    <row r="201" s="174" customFormat="1"/>
    <row r="202" s="174" customFormat="1"/>
    <row r="203" s="174" customFormat="1"/>
    <row r="204" s="174" customFormat="1"/>
    <row r="205" s="174" customFormat="1"/>
    <row r="206" s="174" customFormat="1"/>
    <row r="207" s="174" customFormat="1"/>
    <row r="208" s="174" customFormat="1"/>
    <row r="209" s="174" customFormat="1"/>
    <row r="210" s="174" customFormat="1"/>
    <row r="211" s="174" customFormat="1"/>
    <row r="212" s="174" customFormat="1"/>
    <row r="213" s="174" customFormat="1"/>
    <row r="214" s="174" customFormat="1"/>
    <row r="215" s="174" customFormat="1"/>
    <row r="216" s="174" customFormat="1"/>
    <row r="217" s="174" customFormat="1"/>
    <row r="218" s="174" customFormat="1"/>
    <row r="219" s="174" customFormat="1"/>
    <row r="220" s="174" customFormat="1"/>
    <row r="221" s="174" customFormat="1"/>
    <row r="222" s="174" customFormat="1"/>
    <row r="223" s="174" customFormat="1"/>
    <row r="224" s="174" customFormat="1"/>
    <row r="225" s="174" customFormat="1"/>
    <row r="226" s="174" customFormat="1"/>
    <row r="227" s="174" customFormat="1"/>
    <row r="228" s="174" customFormat="1"/>
    <row r="229" s="174" customFormat="1"/>
    <row r="230" s="174" customFormat="1"/>
    <row r="231" s="174" customFormat="1"/>
    <row r="232" s="174" customFormat="1"/>
    <row r="233" s="174" customFormat="1"/>
    <row r="234" s="174" customFormat="1"/>
    <row r="235" s="174" customFormat="1"/>
    <row r="236" s="174" customFormat="1"/>
    <row r="237" s="174" customFormat="1"/>
    <row r="238" s="174" customFormat="1"/>
    <row r="239" s="174" customFormat="1"/>
    <row r="240" s="174" customFormat="1"/>
    <row r="241" s="174" customFormat="1"/>
    <row r="242" s="174" customFormat="1"/>
    <row r="243" s="174" customFormat="1"/>
    <row r="244" s="174" customFormat="1"/>
    <row r="245" s="174" customFormat="1"/>
    <row r="246" s="174" customFormat="1"/>
    <row r="247" s="174" customFormat="1"/>
    <row r="248" s="174" customFormat="1"/>
    <row r="249" s="174" customFormat="1"/>
    <row r="250" s="174" customFormat="1"/>
    <row r="251" s="174" customFormat="1"/>
    <row r="252" s="174" customFormat="1"/>
    <row r="253" s="174" customFormat="1"/>
    <row r="254" s="174" customFormat="1"/>
    <row r="255" s="174" customFormat="1"/>
    <row r="256" s="174" customFormat="1"/>
    <row r="257" s="174" customFormat="1"/>
    <row r="258" s="174" customFormat="1"/>
    <row r="259" s="174" customFormat="1"/>
    <row r="260" s="174" customFormat="1"/>
    <row r="261" s="174" customFormat="1"/>
    <row r="262" s="174" customFormat="1"/>
    <row r="263" s="174" customFormat="1"/>
    <row r="264" s="174" customFormat="1"/>
    <row r="265" s="174" customFormat="1"/>
    <row r="266" s="174" customFormat="1"/>
    <row r="267" s="174" customFormat="1"/>
    <row r="268" s="174" customFormat="1"/>
    <row r="269" s="174" customFormat="1"/>
    <row r="270" s="174" customFormat="1"/>
    <row r="271" s="174" customFormat="1"/>
    <row r="272" s="174" customFormat="1"/>
    <row r="273" s="174" customFormat="1"/>
    <row r="274" s="174" customFormat="1"/>
    <row r="275" s="174" customFormat="1"/>
    <row r="276" s="174" customFormat="1"/>
    <row r="277" s="174" customFormat="1"/>
    <row r="278" s="174" customFormat="1"/>
    <row r="279" s="174" customFormat="1"/>
    <row r="280" s="174" customFormat="1"/>
    <row r="281" s="174" customFormat="1"/>
    <row r="282" s="174" customFormat="1"/>
    <row r="283" s="174" customFormat="1"/>
    <row r="284" s="174" customFormat="1"/>
    <row r="285" s="174" customFormat="1"/>
    <row r="286" s="174" customFormat="1"/>
    <row r="287" s="174" customFormat="1"/>
    <row r="288" s="174" customFormat="1"/>
    <row r="289" s="174" customFormat="1"/>
    <row r="290" s="174" customFormat="1"/>
    <row r="291" s="174" customFormat="1"/>
    <row r="292" s="174" customFormat="1"/>
    <row r="293" s="174" customFormat="1"/>
    <row r="294" s="174" customFormat="1"/>
    <row r="295" s="174" customFormat="1"/>
    <row r="296" s="174" customFormat="1"/>
    <row r="297" s="174" customFormat="1"/>
    <row r="298" s="174" customFormat="1"/>
    <row r="299" s="174" customFormat="1"/>
    <row r="300" s="174" customFormat="1"/>
    <row r="301" s="174" customFormat="1"/>
    <row r="302" s="174" customFormat="1"/>
    <row r="303" s="174" customFormat="1"/>
    <row r="304" s="174" customFormat="1"/>
    <row r="305" s="174" customFormat="1"/>
    <row r="306" s="174" customFormat="1"/>
    <row r="307" s="174" customFormat="1"/>
    <row r="308" s="174" customFormat="1"/>
    <row r="309" s="174" customFormat="1"/>
    <row r="310" s="174" customFormat="1"/>
    <row r="311" s="174" customFormat="1"/>
    <row r="312" s="174" customFormat="1"/>
    <row r="313" s="174" customFormat="1"/>
    <row r="314" s="174" customFormat="1"/>
    <row r="315" s="174" customFormat="1"/>
    <row r="316" s="174" customFormat="1"/>
    <row r="317" s="174" customFormat="1"/>
    <row r="318" s="174" customFormat="1"/>
    <row r="319" s="174" customFormat="1"/>
    <row r="320" s="174" customFormat="1"/>
    <row r="321" s="174" customFormat="1"/>
    <row r="322" s="174" customFormat="1"/>
    <row r="323" s="174" customFormat="1"/>
    <row r="324" s="174" customFormat="1"/>
    <row r="325" s="174" customFormat="1"/>
    <row r="326" s="174" customFormat="1"/>
    <row r="327" s="174" customFormat="1"/>
    <row r="328" s="174" customFormat="1"/>
    <row r="329" s="174" customFormat="1"/>
    <row r="330" s="174" customFormat="1"/>
    <row r="331" s="174" customFormat="1"/>
    <row r="332" s="174" customFormat="1"/>
    <row r="333" s="174" customFormat="1"/>
    <row r="334" s="174" customFormat="1"/>
    <row r="335" s="174" customFormat="1"/>
    <row r="336" s="174" customFormat="1"/>
    <row r="337" s="174" customFormat="1"/>
    <row r="338" s="174" customFormat="1"/>
    <row r="339" s="174" customFormat="1"/>
    <row r="340" s="174" customFormat="1"/>
    <row r="341" s="174" customFormat="1"/>
    <row r="342" s="174" customFormat="1"/>
    <row r="343" s="174" customFormat="1"/>
    <row r="344" s="174" customFormat="1"/>
    <row r="345" s="174" customFormat="1"/>
    <row r="346" s="174" customFormat="1"/>
    <row r="347" s="174" customFormat="1"/>
    <row r="348" s="174" customFormat="1"/>
    <row r="349" s="174" customFormat="1"/>
    <row r="350" s="174" customFormat="1"/>
    <row r="351" s="174" customFormat="1"/>
    <row r="352" s="174" customFormat="1"/>
    <row r="353" s="174" customFormat="1"/>
    <row r="354" s="174" customFormat="1"/>
    <row r="355" s="174" customFormat="1"/>
    <row r="356" s="174" customFormat="1"/>
    <row r="357" s="174" customFormat="1"/>
    <row r="358" s="174" customFormat="1"/>
    <row r="359" s="174" customFormat="1"/>
    <row r="360" s="174" customFormat="1"/>
    <row r="361" s="174" customFormat="1"/>
    <row r="362" s="174" customFormat="1"/>
    <row r="363" s="174" customFormat="1"/>
    <row r="364" s="174" customFormat="1"/>
    <row r="365" s="174" customFormat="1"/>
    <row r="366" s="174" customFormat="1"/>
    <row r="367" s="174" customFormat="1"/>
    <row r="368" s="174" customFormat="1"/>
    <row r="369" s="174" customFormat="1"/>
    <row r="370" s="174" customFormat="1"/>
    <row r="371" s="174" customFormat="1"/>
    <row r="372" s="174" customFormat="1"/>
    <row r="373" s="174" customFormat="1"/>
    <row r="374" s="174" customFormat="1"/>
    <row r="375" s="174" customFormat="1"/>
    <row r="376" s="174" customFormat="1"/>
    <row r="377" s="174" customFormat="1"/>
    <row r="378" s="174" customFormat="1"/>
    <row r="379" s="174" customFormat="1"/>
    <row r="380" s="174" customFormat="1"/>
    <row r="381" s="174" customFormat="1"/>
    <row r="382" s="174" customFormat="1"/>
    <row r="383" s="174" customFormat="1"/>
    <row r="384" s="174" customFormat="1"/>
    <row r="385" s="174" customFormat="1"/>
    <row r="386" s="174" customFormat="1"/>
    <row r="387" s="174" customFormat="1"/>
    <row r="388" s="174" customFormat="1"/>
    <row r="389" s="174" customFormat="1"/>
    <row r="390" s="174" customFormat="1"/>
    <row r="391" s="174" customFormat="1"/>
    <row r="392" s="174" customFormat="1"/>
    <row r="393" s="174" customFormat="1"/>
    <row r="394" s="174" customFormat="1"/>
    <row r="395" s="174" customFormat="1"/>
    <row r="396" s="174" customFormat="1"/>
    <row r="397" s="174" customFormat="1"/>
    <row r="398" s="174" customFormat="1"/>
    <row r="399" s="174" customFormat="1"/>
    <row r="400" s="174" customFormat="1"/>
    <row r="401" s="174" customFormat="1"/>
    <row r="402" s="174" customFormat="1"/>
    <row r="403" s="174" customFormat="1"/>
    <row r="404" s="174" customFormat="1"/>
    <row r="405" s="174" customFormat="1"/>
    <row r="406" s="174" customFormat="1"/>
    <row r="407" s="174" customFormat="1"/>
    <row r="408" s="174" customFormat="1"/>
    <row r="409" s="174" customFormat="1"/>
    <row r="410" s="174" customFormat="1"/>
    <row r="411" s="174" customFormat="1"/>
    <row r="412" s="174" customFormat="1"/>
    <row r="413" s="174" customFormat="1"/>
    <row r="414" s="174" customFormat="1"/>
    <row r="415" s="174" customFormat="1"/>
    <row r="416" s="174" customFormat="1"/>
    <row r="417" s="174" customFormat="1"/>
    <row r="418" s="174" customFormat="1"/>
    <row r="419" s="174" customFormat="1"/>
    <row r="420" s="174" customFormat="1"/>
    <row r="421" s="174" customFormat="1"/>
    <row r="422" s="174" customFormat="1"/>
    <row r="423" s="174" customFormat="1"/>
    <row r="424" s="174" customFormat="1"/>
    <row r="425" s="174" customFormat="1"/>
    <row r="426" s="174" customFormat="1"/>
    <row r="427" s="174" customFormat="1"/>
    <row r="428" s="174" customFormat="1"/>
    <row r="429" s="174" customFormat="1"/>
    <row r="430" s="174" customFormat="1"/>
    <row r="431" s="174" customFormat="1"/>
    <row r="432" s="174" customFormat="1"/>
    <row r="433" s="174" customFormat="1"/>
    <row r="434" s="174" customFormat="1"/>
    <row r="435" s="174" customFormat="1"/>
    <row r="436" s="174" customFormat="1"/>
    <row r="437" s="174" customFormat="1"/>
    <row r="438" s="174" customFormat="1"/>
    <row r="439" s="174" customFormat="1"/>
    <row r="440" s="174" customFormat="1"/>
    <row r="441" s="174" customFormat="1"/>
    <row r="442" s="174" customFormat="1"/>
    <row r="443" s="174" customFormat="1"/>
    <row r="444" s="174" customFormat="1"/>
    <row r="445" s="174" customFormat="1"/>
    <row r="446" s="174" customFormat="1"/>
    <row r="447" s="174" customFormat="1"/>
    <row r="448" s="174" customFormat="1"/>
    <row r="449" s="174" customFormat="1"/>
    <row r="450" s="174" customFormat="1"/>
    <row r="451" s="174" customFormat="1"/>
    <row r="452" s="174" customFormat="1"/>
    <row r="453" s="174" customFormat="1"/>
    <row r="454" s="174" customFormat="1"/>
    <row r="455" s="174" customFormat="1"/>
    <row r="456" s="174" customFormat="1"/>
    <row r="457" s="174" customFormat="1"/>
    <row r="458" s="174" customFormat="1"/>
    <row r="459" s="174" customFormat="1"/>
    <row r="460" s="174" customFormat="1"/>
    <row r="461" s="174" customFormat="1"/>
    <row r="462" s="174" customFormat="1"/>
    <row r="463" s="174" customFormat="1"/>
    <row r="464" s="174" customFormat="1"/>
    <row r="465" s="174" customFormat="1"/>
    <row r="466" s="174" customFormat="1"/>
    <row r="467" s="174" customFormat="1"/>
    <row r="468" s="174" customFormat="1"/>
    <row r="469" s="174" customFormat="1"/>
    <row r="470" s="174" customFormat="1"/>
    <row r="471" s="174" customFormat="1"/>
    <row r="472" s="174" customFormat="1"/>
    <row r="473" s="174" customFormat="1"/>
    <row r="474" s="174" customFormat="1"/>
    <row r="475" s="174" customFormat="1"/>
    <row r="476" s="174" customFormat="1"/>
    <row r="477" s="174" customFormat="1"/>
    <row r="478" s="174" customFormat="1"/>
    <row r="479" s="174" customFormat="1"/>
    <row r="480" s="174" customFormat="1"/>
    <row r="481" s="174" customFormat="1"/>
    <row r="482" s="174" customFormat="1"/>
    <row r="483" s="174" customFormat="1"/>
    <row r="484" s="174" customFormat="1"/>
    <row r="485" s="174" customFormat="1"/>
    <row r="486" s="174" customFormat="1"/>
    <row r="487" s="174" customFormat="1"/>
    <row r="488" s="174" customFormat="1"/>
    <row r="489" s="174" customFormat="1"/>
    <row r="490" s="174" customFormat="1"/>
    <row r="491" s="174" customFormat="1"/>
    <row r="492" s="174" customFormat="1"/>
    <row r="493" s="174" customFormat="1"/>
    <row r="494" s="174" customFormat="1"/>
    <row r="495" s="174" customFormat="1"/>
    <row r="496" s="174" customFormat="1"/>
    <row r="497" s="174" customFormat="1"/>
    <row r="498" s="174" customFormat="1"/>
    <row r="499" s="174" customFormat="1"/>
    <row r="500" s="174" customFormat="1"/>
    <row r="501" s="174" customFormat="1"/>
    <row r="502" s="174" customFormat="1"/>
    <row r="503" s="174" customFormat="1"/>
    <row r="504" s="174" customFormat="1"/>
    <row r="505" s="174" customFormat="1"/>
    <row r="506" s="174" customFormat="1"/>
    <row r="507" s="174" customFormat="1"/>
    <row r="508" s="174" customFormat="1"/>
    <row r="509" s="174" customFormat="1"/>
    <row r="510" s="174" customFormat="1"/>
    <row r="511" s="174" customFormat="1"/>
    <row r="512" s="174" customFormat="1"/>
    <row r="513" s="174" customFormat="1"/>
    <row r="514" s="174" customFormat="1"/>
    <row r="515" s="174" customFormat="1"/>
    <row r="516" s="174" customFormat="1"/>
    <row r="517" s="174" customFormat="1"/>
    <row r="518" s="174" customFormat="1"/>
    <row r="519" s="174" customFormat="1"/>
    <row r="520" s="174" customFormat="1"/>
    <row r="521" s="174" customFormat="1"/>
    <row r="522" s="174" customFormat="1"/>
    <row r="523" s="174" customFormat="1"/>
    <row r="524" s="174" customFormat="1"/>
    <row r="525" s="174" customFormat="1"/>
    <row r="526" s="174" customFormat="1"/>
    <row r="527" s="174" customFormat="1"/>
    <row r="528" s="174" customFormat="1"/>
    <row r="529" s="174" customFormat="1"/>
    <row r="530" s="174" customFormat="1"/>
    <row r="531" s="174" customFormat="1"/>
    <row r="532" s="174" customFormat="1"/>
    <row r="533" s="174" customFormat="1"/>
    <row r="534" s="174" customFormat="1"/>
    <row r="535" s="174" customFormat="1"/>
    <row r="536" s="174" customFormat="1"/>
    <row r="537" s="174" customFormat="1"/>
    <row r="538" s="174" customFormat="1"/>
    <row r="539" s="174" customFormat="1"/>
    <row r="540" s="174" customFormat="1"/>
    <row r="541" s="174" customFormat="1"/>
    <row r="542" s="174" customFormat="1"/>
    <row r="543" s="174" customFormat="1"/>
    <row r="544" s="174" customFormat="1"/>
    <row r="545" s="174" customFormat="1"/>
    <row r="546" s="174" customFormat="1"/>
    <row r="547" s="174" customFormat="1"/>
    <row r="548" s="174" customFormat="1"/>
    <row r="549" s="174" customFormat="1"/>
    <row r="550" s="174" customFormat="1"/>
    <row r="551" s="174" customFormat="1"/>
    <row r="552" s="174" customFormat="1"/>
    <row r="553" s="174" customFormat="1"/>
    <row r="554" s="174" customFormat="1"/>
    <row r="555" s="174" customFormat="1"/>
    <row r="556" s="174" customFormat="1"/>
    <row r="557" s="174" customFormat="1"/>
    <row r="558" s="174" customFormat="1"/>
    <row r="559" s="174" customFormat="1"/>
    <row r="560" s="174" customFormat="1"/>
    <row r="561" s="174" customFormat="1"/>
    <row r="562" s="174" customFormat="1"/>
    <row r="563" s="174" customFormat="1"/>
    <row r="564" s="174" customFormat="1"/>
    <row r="565" s="174" customFormat="1"/>
    <row r="566" s="174" customFormat="1"/>
    <row r="567" s="174" customFormat="1"/>
    <row r="568" s="174" customFormat="1"/>
    <row r="569" s="174" customFormat="1"/>
    <row r="570" s="174" customFormat="1"/>
    <row r="571" s="174" customFormat="1"/>
    <row r="572" s="174" customFormat="1"/>
    <row r="573" s="174" customFormat="1"/>
    <row r="574" s="174" customFormat="1"/>
    <row r="575" s="174" customFormat="1"/>
    <row r="576" s="174" customFormat="1"/>
    <row r="577" s="174" customFormat="1"/>
    <row r="578" s="174" customFormat="1"/>
    <row r="579" s="174" customFormat="1"/>
    <row r="580" s="174" customFormat="1"/>
    <row r="581" s="174" customFormat="1"/>
    <row r="582" s="174" customFormat="1"/>
    <row r="583" s="174" customFormat="1"/>
    <row r="584" s="174" customFormat="1"/>
    <row r="585" s="174" customFormat="1"/>
    <row r="586" s="174" customFormat="1"/>
    <row r="587" s="174" customFormat="1"/>
    <row r="588" s="174" customFormat="1"/>
    <row r="589" s="174" customFormat="1"/>
    <row r="590" s="174" customFormat="1"/>
    <row r="591" s="174" customFormat="1"/>
    <row r="592" s="174" customFormat="1"/>
    <row r="593" s="174" customFormat="1"/>
    <row r="594" s="174" customFormat="1"/>
    <row r="595" s="174" customFormat="1"/>
    <row r="596" s="174" customFormat="1"/>
    <row r="597" s="174" customFormat="1"/>
    <row r="598" s="174" customFormat="1"/>
    <row r="599" s="174" customFormat="1"/>
    <row r="600" s="174" customFormat="1"/>
    <row r="601" s="174" customFormat="1"/>
    <row r="602" s="174" customFormat="1"/>
    <row r="603" s="174" customFormat="1"/>
    <row r="604" s="174" customFormat="1"/>
    <row r="605" s="174" customFormat="1"/>
    <row r="606" s="174" customFormat="1"/>
    <row r="607" s="174" customFormat="1"/>
    <row r="608" s="174" customFormat="1"/>
    <row r="609" spans="1:7" s="174" customFormat="1"/>
    <row r="610" spans="1:7" s="174" customFormat="1"/>
    <row r="611" spans="1:7" s="174" customFormat="1"/>
    <row r="612" spans="1:7" s="174" customFormat="1"/>
    <row r="613" spans="1:7" s="174" customFormat="1"/>
    <row r="614" spans="1:7" s="174" customFormat="1"/>
    <row r="615" spans="1:7" s="174" customFormat="1"/>
    <row r="616" spans="1:7" s="174" customFormat="1"/>
    <row r="617" spans="1:7" s="174" customFormat="1"/>
    <row r="618" spans="1:7" s="174" customFormat="1">
      <c r="A618" s="170"/>
      <c r="D618" s="170"/>
      <c r="E618" s="170"/>
      <c r="F618" s="170"/>
      <c r="G618" s="170"/>
    </row>
    <row r="619" spans="1:7" s="174" customFormat="1">
      <c r="A619" s="170"/>
      <c r="B619" s="170"/>
      <c r="C619" s="170"/>
      <c r="D619" s="170"/>
      <c r="E619" s="170"/>
      <c r="F619" s="170"/>
      <c r="G619" s="170"/>
    </row>
  </sheetData>
  <sheetProtection formatCells="0" formatColumns="0" formatRows="0" insertColumns="0" insertRows="0" insertHyperlinks="0" deleteColumns="0" deleteRows="0" sort="0" autoFilter="0" pivotTables="0"/>
  <pageMargins left="0.23622047244094491" right="0.23622047244094491" top="0.39370078740157483" bottom="0.35433070866141736" header="0.39370078740157483" footer="0.31496062992125984"/>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Q123"/>
  <sheetViews>
    <sheetView zoomScale="120" zoomScaleNormal="120" workbookViewId="0">
      <pane ySplit="9" topLeftCell="A71" activePane="bottomLeft" state="frozen"/>
      <selection pane="bottomLeft" activeCell="F83" sqref="F83"/>
    </sheetView>
  </sheetViews>
  <sheetFormatPr defaultColWidth="9.109375" defaultRowHeight="13.2"/>
  <cols>
    <col min="1" max="1" width="4.6640625" style="3" customWidth="1"/>
    <col min="2" max="2" width="50" style="3" customWidth="1"/>
    <col min="3" max="3" width="14.6640625" style="3" customWidth="1"/>
    <col min="4" max="4" width="15.109375" style="135" customWidth="1"/>
    <col min="5" max="5" width="12.44140625" style="31" customWidth="1"/>
    <col min="6" max="6" width="59.44140625" style="131" customWidth="1"/>
    <col min="7" max="7" width="13.33203125" style="3" customWidth="1"/>
    <col min="8" max="11" width="12.44140625" style="2" customWidth="1"/>
    <col min="12" max="19" width="13.6640625" style="2" customWidth="1"/>
    <col min="20" max="43" width="9.109375" style="2"/>
    <col min="44" max="16384" width="9.109375" style="3"/>
  </cols>
  <sheetData>
    <row r="1" spans="1:12" ht="21">
      <c r="A1" s="11"/>
      <c r="B1" s="414" t="s">
        <v>1</v>
      </c>
      <c r="C1" s="12"/>
      <c r="D1" s="133"/>
      <c r="E1" s="13"/>
      <c r="F1" s="128"/>
      <c r="G1" s="1"/>
      <c r="H1" s="1"/>
      <c r="I1" s="1"/>
      <c r="J1" s="1"/>
      <c r="K1" s="1"/>
    </row>
    <row r="2" spans="1:12" s="2" customFormat="1" ht="15.6">
      <c r="A2" s="14"/>
      <c r="B2" s="6"/>
      <c r="C2" s="6"/>
      <c r="D2" s="134"/>
      <c r="E2" s="7"/>
      <c r="F2" s="129"/>
      <c r="G2" s="1"/>
      <c r="H2" s="1"/>
      <c r="I2" s="1"/>
      <c r="J2" s="1"/>
      <c r="K2" s="1"/>
    </row>
    <row r="3" spans="1:12" s="2" customFormat="1" ht="15.6">
      <c r="A3" s="14"/>
      <c r="B3" s="6"/>
      <c r="C3" s="6"/>
      <c r="D3" s="134"/>
      <c r="E3" s="7"/>
      <c r="F3" s="129"/>
      <c r="G3" s="1"/>
      <c r="H3" s="1"/>
      <c r="I3" s="1"/>
      <c r="J3" s="1"/>
      <c r="K3" s="1"/>
    </row>
    <row r="4" spans="1:12" s="2" customFormat="1" ht="15.6">
      <c r="A4" s="14"/>
      <c r="B4" s="6"/>
      <c r="C4" s="6"/>
      <c r="D4" s="134"/>
      <c r="E4" s="7"/>
      <c r="F4" s="129"/>
      <c r="G4" s="1"/>
      <c r="H4" s="1"/>
      <c r="I4" s="1"/>
      <c r="J4" s="1"/>
      <c r="K4" s="1"/>
    </row>
    <row r="5" spans="1:12" s="2" customFormat="1" ht="15.6">
      <c r="A5" s="14"/>
      <c r="B5" s="6"/>
      <c r="C5" s="6"/>
      <c r="D5" s="134"/>
      <c r="E5" s="7"/>
      <c r="F5" s="129"/>
      <c r="G5" s="1"/>
      <c r="H5" s="1"/>
      <c r="I5" s="1"/>
      <c r="J5" s="1"/>
      <c r="K5" s="1"/>
    </row>
    <row r="6" spans="1:12" s="2" customFormat="1" ht="15.6">
      <c r="A6" s="14"/>
      <c r="B6" s="6"/>
      <c r="C6" s="6"/>
      <c r="D6" s="134"/>
      <c r="E6" s="7"/>
      <c r="F6" s="129"/>
      <c r="G6" s="1"/>
      <c r="H6" s="1"/>
      <c r="I6" s="1"/>
      <c r="J6" s="1"/>
      <c r="K6" s="1"/>
    </row>
    <row r="7" spans="1:12" s="2" customFormat="1" ht="9.75" customHeight="1">
      <c r="A7" s="14"/>
      <c r="B7" s="6"/>
      <c r="C7" s="6"/>
      <c r="D7" s="134"/>
      <c r="E7" s="7"/>
      <c r="F7" s="129"/>
      <c r="G7" s="1"/>
      <c r="H7" s="1"/>
      <c r="I7" s="1"/>
      <c r="J7" s="1"/>
      <c r="K7" s="1"/>
    </row>
    <row r="8" spans="1:12" s="2" customFormat="1" ht="13.8">
      <c r="A8" s="15"/>
      <c r="B8" s="4" t="s">
        <v>8</v>
      </c>
      <c r="C8" s="4"/>
      <c r="D8" s="5" t="s">
        <v>426</v>
      </c>
      <c r="E8" s="5"/>
      <c r="F8" s="16" t="s">
        <v>324</v>
      </c>
      <c r="G8" s="1"/>
      <c r="H8" s="1"/>
      <c r="I8" s="1"/>
      <c r="J8" s="1"/>
      <c r="K8" s="1"/>
    </row>
    <row r="9" spans="1:12" s="2" customFormat="1" ht="8.25" customHeight="1">
      <c r="A9" s="17"/>
      <c r="B9" s="30"/>
      <c r="C9" s="30"/>
      <c r="D9" s="30"/>
      <c r="E9" s="30"/>
      <c r="F9" s="130"/>
      <c r="G9" s="1"/>
      <c r="H9" s="1"/>
      <c r="I9" s="1"/>
      <c r="J9" s="1"/>
      <c r="K9" s="1"/>
    </row>
    <row r="10" spans="1:12" s="8" customFormat="1" ht="8.25" customHeight="1">
      <c r="A10" s="175"/>
      <c r="B10" s="176"/>
      <c r="C10" s="176"/>
      <c r="D10" s="176"/>
      <c r="E10" s="176"/>
      <c r="F10" s="177"/>
      <c r="G10" s="159"/>
      <c r="H10" s="159"/>
      <c r="I10" s="159"/>
      <c r="J10" s="159"/>
      <c r="K10" s="159"/>
    </row>
    <row r="11" spans="1:12" s="2" customFormat="1" ht="27.6">
      <c r="A11" s="18"/>
      <c r="B11" s="137" t="s">
        <v>347</v>
      </c>
      <c r="C11" s="415" t="s">
        <v>464</v>
      </c>
      <c r="D11" s="162" t="s">
        <v>465</v>
      </c>
      <c r="E11" s="323" t="s">
        <v>425</v>
      </c>
      <c r="F11" s="127"/>
      <c r="H11" s="1"/>
      <c r="I11" s="1"/>
      <c r="J11" s="1"/>
      <c r="K11" s="1"/>
      <c r="L11" s="1"/>
    </row>
    <row r="12" spans="1:12" s="2" customFormat="1" ht="15.75" customHeight="1">
      <c r="A12" s="478" t="s">
        <v>348</v>
      </c>
      <c r="B12" s="417" t="s">
        <v>541</v>
      </c>
      <c r="C12" s="598">
        <v>0</v>
      </c>
      <c r="D12" s="599">
        <v>0</v>
      </c>
      <c r="E12" s="161" t="e">
        <f>D12/$D$32</f>
        <v>#DIV/0!</v>
      </c>
      <c r="F12" s="127"/>
      <c r="H12" s="1"/>
      <c r="I12" s="1"/>
      <c r="J12" s="1"/>
      <c r="K12" s="1"/>
      <c r="L12" s="1"/>
    </row>
    <row r="13" spans="1:12" s="2" customFormat="1" ht="15.75" customHeight="1">
      <c r="A13" s="478" t="s">
        <v>349</v>
      </c>
      <c r="B13" s="417" t="s">
        <v>545</v>
      </c>
      <c r="C13" s="598">
        <v>0</v>
      </c>
      <c r="D13" s="599">
        <v>0</v>
      </c>
      <c r="E13" s="161" t="e">
        <f t="shared" ref="E13:E31" si="0">D13/$D$32</f>
        <v>#DIV/0!</v>
      </c>
      <c r="F13" s="127"/>
      <c r="H13" s="1"/>
      <c r="I13" s="1"/>
      <c r="J13" s="1"/>
      <c r="K13" s="1"/>
      <c r="L13" s="1"/>
    </row>
    <row r="14" spans="1:12" s="2" customFormat="1" ht="15.75" customHeight="1">
      <c r="A14" s="478" t="s">
        <v>350</v>
      </c>
      <c r="B14" s="417" t="s">
        <v>546</v>
      </c>
      <c r="C14" s="598">
        <v>0</v>
      </c>
      <c r="D14" s="599">
        <v>0</v>
      </c>
      <c r="E14" s="161" t="e">
        <f t="shared" si="0"/>
        <v>#DIV/0!</v>
      </c>
      <c r="F14" s="127"/>
      <c r="H14" s="1"/>
      <c r="I14" s="1"/>
      <c r="J14" s="1"/>
      <c r="K14" s="1"/>
      <c r="L14" s="1"/>
    </row>
    <row r="15" spans="1:12" s="2" customFormat="1" ht="15.75" customHeight="1">
      <c r="A15" s="478" t="s">
        <v>351</v>
      </c>
      <c r="B15" s="417" t="s">
        <v>547</v>
      </c>
      <c r="C15" s="598">
        <v>0</v>
      </c>
      <c r="D15" s="599">
        <v>0</v>
      </c>
      <c r="E15" s="161" t="e">
        <f t="shared" si="0"/>
        <v>#DIV/0!</v>
      </c>
      <c r="F15" s="127"/>
      <c r="H15" s="1"/>
      <c r="I15" s="1"/>
      <c r="J15" s="1"/>
      <c r="K15" s="1"/>
      <c r="L15" s="1"/>
    </row>
    <row r="16" spans="1:12" s="2" customFormat="1" ht="15.75" customHeight="1">
      <c r="A16" s="478" t="s">
        <v>352</v>
      </c>
      <c r="B16" s="417" t="s">
        <v>548</v>
      </c>
      <c r="C16" s="598">
        <v>0</v>
      </c>
      <c r="D16" s="599">
        <v>0</v>
      </c>
      <c r="E16" s="161" t="e">
        <f t="shared" si="0"/>
        <v>#DIV/0!</v>
      </c>
      <c r="F16" s="127"/>
      <c r="H16" s="1"/>
      <c r="I16" s="1"/>
      <c r="J16" s="1"/>
      <c r="K16" s="1"/>
      <c r="L16" s="1"/>
    </row>
    <row r="17" spans="1:12" s="2" customFormat="1" ht="15.75" customHeight="1">
      <c r="A17" s="478" t="s">
        <v>353</v>
      </c>
      <c r="B17" s="417" t="s">
        <v>549</v>
      </c>
      <c r="C17" s="598">
        <v>0</v>
      </c>
      <c r="D17" s="599">
        <v>0</v>
      </c>
      <c r="E17" s="161" t="e">
        <f t="shared" si="0"/>
        <v>#DIV/0!</v>
      </c>
      <c r="F17" s="127"/>
      <c r="H17" s="1"/>
      <c r="I17" s="1"/>
      <c r="J17" s="1"/>
      <c r="K17" s="1"/>
      <c r="L17" s="1"/>
    </row>
    <row r="18" spans="1:12" s="2" customFormat="1" ht="15.75" customHeight="1">
      <c r="A18" s="478" t="s">
        <v>354</v>
      </c>
      <c r="B18" s="417" t="s">
        <v>550</v>
      </c>
      <c r="C18" s="598">
        <v>0</v>
      </c>
      <c r="D18" s="599">
        <v>0</v>
      </c>
      <c r="E18" s="161" t="e">
        <f t="shared" si="0"/>
        <v>#DIV/0!</v>
      </c>
      <c r="F18" s="127"/>
      <c r="H18" s="1"/>
      <c r="I18" s="1"/>
      <c r="J18" s="1"/>
      <c r="K18" s="1"/>
      <c r="L18" s="1"/>
    </row>
    <row r="19" spans="1:12" s="2" customFormat="1" ht="15.75" customHeight="1">
      <c r="A19" s="478" t="s">
        <v>355</v>
      </c>
      <c r="B19" s="417" t="s">
        <v>551</v>
      </c>
      <c r="C19" s="598">
        <v>0</v>
      </c>
      <c r="D19" s="599">
        <v>0</v>
      </c>
      <c r="E19" s="161" t="e">
        <f t="shared" si="0"/>
        <v>#DIV/0!</v>
      </c>
      <c r="F19" s="127"/>
      <c r="H19" s="1"/>
      <c r="I19" s="1"/>
      <c r="J19" s="1"/>
      <c r="K19" s="1"/>
      <c r="L19" s="1"/>
    </row>
    <row r="20" spans="1:12" s="2" customFormat="1" ht="15.75" customHeight="1">
      <c r="A20" s="478" t="s">
        <v>356</v>
      </c>
      <c r="B20" s="417" t="s">
        <v>552</v>
      </c>
      <c r="C20" s="598">
        <v>0</v>
      </c>
      <c r="D20" s="599">
        <v>0</v>
      </c>
      <c r="E20" s="161" t="e">
        <f t="shared" si="0"/>
        <v>#DIV/0!</v>
      </c>
      <c r="F20" s="127"/>
      <c r="H20" s="1"/>
      <c r="I20" s="1"/>
      <c r="J20" s="1"/>
      <c r="K20" s="1"/>
      <c r="L20" s="1"/>
    </row>
    <row r="21" spans="1:12" s="2" customFormat="1" ht="15.75" customHeight="1">
      <c r="A21" s="478" t="s">
        <v>357</v>
      </c>
      <c r="B21" s="417" t="s">
        <v>542</v>
      </c>
      <c r="C21" s="598">
        <v>0</v>
      </c>
      <c r="D21" s="599">
        <v>0</v>
      </c>
      <c r="E21" s="161" t="e">
        <f t="shared" si="0"/>
        <v>#DIV/0!</v>
      </c>
      <c r="F21" s="127"/>
      <c r="H21" s="1"/>
      <c r="I21" s="1"/>
      <c r="J21" s="1"/>
      <c r="K21" s="1"/>
      <c r="L21" s="1"/>
    </row>
    <row r="22" spans="1:12" s="2" customFormat="1" ht="15.75" customHeight="1">
      <c r="A22" s="478" t="s">
        <v>358</v>
      </c>
      <c r="B22" s="417" t="s">
        <v>543</v>
      </c>
      <c r="C22" s="598">
        <v>0</v>
      </c>
      <c r="D22" s="599">
        <v>0</v>
      </c>
      <c r="E22" s="161" t="e">
        <f t="shared" si="0"/>
        <v>#DIV/0!</v>
      </c>
      <c r="F22" s="127"/>
      <c r="H22" s="1"/>
      <c r="I22" s="1"/>
      <c r="J22" s="1"/>
      <c r="K22" s="1"/>
      <c r="L22" s="1"/>
    </row>
    <row r="23" spans="1:12" s="2" customFormat="1" ht="15.75" customHeight="1">
      <c r="A23" s="478" t="s">
        <v>359</v>
      </c>
      <c r="B23" s="417" t="s">
        <v>544</v>
      </c>
      <c r="C23" s="598">
        <v>0</v>
      </c>
      <c r="D23" s="599">
        <v>0</v>
      </c>
      <c r="E23" s="161" t="e">
        <f t="shared" si="0"/>
        <v>#DIV/0!</v>
      </c>
      <c r="F23" s="127"/>
      <c r="H23" s="1"/>
      <c r="I23" s="1"/>
      <c r="J23" s="1"/>
      <c r="K23" s="1"/>
      <c r="L23" s="1"/>
    </row>
    <row r="24" spans="1:12" s="2" customFormat="1" ht="15.75" customHeight="1">
      <c r="A24" s="478" t="s">
        <v>360</v>
      </c>
      <c r="B24" s="417" t="s">
        <v>553</v>
      </c>
      <c r="C24" s="598">
        <v>0</v>
      </c>
      <c r="D24" s="599">
        <v>0</v>
      </c>
      <c r="E24" s="161" t="e">
        <f t="shared" si="0"/>
        <v>#DIV/0!</v>
      </c>
      <c r="F24" s="127"/>
      <c r="H24" s="1"/>
      <c r="I24" s="1"/>
      <c r="J24" s="1"/>
      <c r="K24" s="1"/>
      <c r="L24" s="1"/>
    </row>
    <row r="25" spans="1:12" s="2" customFormat="1" ht="15.75" customHeight="1">
      <c r="A25" s="478" t="s">
        <v>361</v>
      </c>
      <c r="B25" s="417" t="s">
        <v>554</v>
      </c>
      <c r="C25" s="598">
        <v>0</v>
      </c>
      <c r="D25" s="599">
        <v>0</v>
      </c>
      <c r="E25" s="161" t="e">
        <f t="shared" si="0"/>
        <v>#DIV/0!</v>
      </c>
      <c r="F25" s="127"/>
      <c r="H25" s="1"/>
      <c r="I25" s="1"/>
      <c r="J25" s="1"/>
      <c r="K25" s="1"/>
      <c r="L25" s="1"/>
    </row>
    <row r="26" spans="1:12" s="2" customFormat="1" ht="15.75" customHeight="1">
      <c r="A26" s="478" t="s">
        <v>362</v>
      </c>
      <c r="B26" s="417" t="s">
        <v>555</v>
      </c>
      <c r="C26" s="598">
        <v>0</v>
      </c>
      <c r="D26" s="599">
        <v>0</v>
      </c>
      <c r="E26" s="161" t="e">
        <f t="shared" si="0"/>
        <v>#DIV/0!</v>
      </c>
      <c r="F26" s="127"/>
      <c r="H26" s="1"/>
      <c r="I26" s="1"/>
      <c r="J26" s="1"/>
      <c r="K26" s="1"/>
      <c r="L26" s="1"/>
    </row>
    <row r="27" spans="1:12" s="8" customFormat="1" ht="13.8">
      <c r="A27" s="478" t="s">
        <v>452</v>
      </c>
      <c r="B27" s="417" t="s">
        <v>556</v>
      </c>
      <c r="C27" s="598">
        <v>0</v>
      </c>
      <c r="D27" s="599">
        <v>0</v>
      </c>
      <c r="E27" s="161" t="e">
        <f t="shared" si="0"/>
        <v>#DIV/0!</v>
      </c>
      <c r="F27" s="127"/>
      <c r="H27" s="1"/>
    </row>
    <row r="28" spans="1:12" s="8" customFormat="1" ht="13.8">
      <c r="A28" s="478" t="s">
        <v>453</v>
      </c>
      <c r="B28" s="417" t="s">
        <v>557</v>
      </c>
      <c r="C28" s="598">
        <v>0</v>
      </c>
      <c r="D28" s="599">
        <v>0</v>
      </c>
      <c r="E28" s="161" t="e">
        <f t="shared" si="0"/>
        <v>#DIV/0!</v>
      </c>
      <c r="F28" s="127"/>
      <c r="H28" s="1"/>
    </row>
    <row r="29" spans="1:12" s="8" customFormat="1" ht="13.8">
      <c r="A29" s="478" t="s">
        <v>454</v>
      </c>
      <c r="B29" s="417" t="s">
        <v>558</v>
      </c>
      <c r="C29" s="598">
        <v>0</v>
      </c>
      <c r="D29" s="599">
        <v>0</v>
      </c>
      <c r="E29" s="161" t="e">
        <f t="shared" si="0"/>
        <v>#DIV/0!</v>
      </c>
      <c r="F29" s="127"/>
      <c r="H29" s="1"/>
    </row>
    <row r="30" spans="1:12" s="8" customFormat="1" ht="13.8">
      <c r="A30" s="478" t="s">
        <v>455</v>
      </c>
      <c r="B30" s="417" t="s">
        <v>559</v>
      </c>
      <c r="C30" s="598">
        <v>0</v>
      </c>
      <c r="D30" s="599">
        <v>0</v>
      </c>
      <c r="E30" s="161" t="e">
        <f t="shared" si="0"/>
        <v>#DIV/0!</v>
      </c>
      <c r="F30" s="127"/>
      <c r="H30" s="1"/>
    </row>
    <row r="31" spans="1:12" s="8" customFormat="1" ht="13.8">
      <c r="A31" s="479">
        <v>20</v>
      </c>
      <c r="B31" s="417" t="s">
        <v>560</v>
      </c>
      <c r="C31" s="598">
        <v>0</v>
      </c>
      <c r="D31" s="599">
        <v>0</v>
      </c>
      <c r="E31" s="161" t="e">
        <f t="shared" si="0"/>
        <v>#DIV/0!</v>
      </c>
      <c r="F31" s="127"/>
      <c r="H31" s="1"/>
    </row>
    <row r="32" spans="1:12" s="8" customFormat="1" ht="13.8">
      <c r="A32" s="418"/>
      <c r="B32" s="417"/>
      <c r="C32" s="419">
        <f>SUM(C12:C31)</f>
        <v>0</v>
      </c>
      <c r="D32" s="420">
        <f>SUM(D12:D31)</f>
        <v>0</v>
      </c>
      <c r="E32" s="419" t="e">
        <f>SUM(E12:E31)</f>
        <v>#DIV/0!</v>
      </c>
      <c r="F32" s="127"/>
      <c r="H32" s="1"/>
    </row>
    <row r="33" spans="1:11" s="2" customFormat="1" ht="15.75" customHeight="1">
      <c r="A33" s="18"/>
      <c r="B33" s="423" t="s">
        <v>129</v>
      </c>
      <c r="C33" s="423"/>
      <c r="D33" s="424"/>
      <c r="E33" s="425"/>
      <c r="F33" s="426"/>
      <c r="G33" s="1"/>
      <c r="H33" s="1"/>
      <c r="I33" s="1"/>
      <c r="J33" s="1"/>
      <c r="K33" s="1"/>
    </row>
    <row r="34" spans="1:11" s="2" customFormat="1" ht="15.75" customHeight="1">
      <c r="A34" s="18"/>
      <c r="B34" s="423"/>
      <c r="C34" s="423"/>
      <c r="D34" s="424"/>
      <c r="E34" s="425"/>
      <c r="F34" s="426"/>
      <c r="G34" s="1"/>
      <c r="H34" s="1"/>
      <c r="I34" s="1"/>
      <c r="J34" s="1"/>
      <c r="K34" s="1"/>
    </row>
    <row r="35" spans="1:11" s="2" customFormat="1" ht="15.75" customHeight="1">
      <c r="A35" s="18"/>
      <c r="B35" s="423" t="s">
        <v>342</v>
      </c>
      <c r="C35" s="423"/>
      <c r="D35" s="595">
        <v>2019</v>
      </c>
      <c r="E35" s="425"/>
      <c r="F35" s="426"/>
      <c r="G35" s="1"/>
      <c r="H35" s="1"/>
      <c r="I35" s="1"/>
      <c r="J35" s="1"/>
      <c r="K35" s="1"/>
    </row>
    <row r="36" spans="1:11" s="2" customFormat="1" ht="15.75" customHeight="1">
      <c r="A36" s="18"/>
      <c r="B36" s="427" t="s">
        <v>7</v>
      </c>
      <c r="C36" s="427"/>
      <c r="D36" s="596">
        <v>2019</v>
      </c>
      <c r="E36" s="428"/>
      <c r="F36" s="426"/>
      <c r="G36" s="1"/>
      <c r="H36" s="1"/>
      <c r="I36" s="1"/>
      <c r="J36" s="1"/>
      <c r="K36" s="1"/>
    </row>
    <row r="37" spans="1:11" s="2" customFormat="1" ht="15.75" customHeight="1">
      <c r="A37" s="18"/>
      <c r="B37" s="429" t="s">
        <v>9</v>
      </c>
      <c r="C37" s="429"/>
      <c r="D37" s="596">
        <v>2019</v>
      </c>
      <c r="E37" s="428"/>
      <c r="F37" s="430"/>
      <c r="G37" s="1"/>
      <c r="H37" s="1"/>
      <c r="I37" s="1"/>
      <c r="J37" s="1"/>
      <c r="K37" s="1"/>
    </row>
    <row r="38" spans="1:11" s="2" customFormat="1" ht="13.8">
      <c r="A38" s="18"/>
      <c r="B38" s="429" t="s">
        <v>368</v>
      </c>
      <c r="C38" s="429"/>
      <c r="D38" s="597">
        <v>0</v>
      </c>
      <c r="E38" s="432"/>
      <c r="F38" s="433"/>
      <c r="G38" s="1"/>
      <c r="I38" s="1"/>
      <c r="J38" s="1"/>
      <c r="K38" s="1"/>
    </row>
    <row r="39" spans="1:11" s="2" customFormat="1" ht="15.75" customHeight="1">
      <c r="A39" s="18"/>
      <c r="B39" s="429" t="s">
        <v>369</v>
      </c>
      <c r="C39" s="429"/>
      <c r="D39" s="597">
        <v>0</v>
      </c>
      <c r="E39" s="432"/>
      <c r="F39" s="434"/>
      <c r="G39" s="1"/>
      <c r="H39" s="1"/>
      <c r="I39" s="1"/>
      <c r="J39" s="1"/>
      <c r="K39" s="1"/>
    </row>
    <row r="40" spans="1:11" s="2" customFormat="1" ht="15.75" customHeight="1">
      <c r="A40" s="18"/>
      <c r="B40" s="429"/>
      <c r="C40" s="429"/>
      <c r="D40" s="431"/>
      <c r="E40" s="432"/>
      <c r="F40" s="430"/>
      <c r="G40" s="1"/>
      <c r="H40" s="1"/>
      <c r="I40" s="1"/>
      <c r="J40" s="1"/>
      <c r="K40" s="1"/>
    </row>
    <row r="41" spans="1:11" s="2" customFormat="1" ht="77.25" customHeight="1">
      <c r="A41" s="18"/>
      <c r="B41" s="429" t="s">
        <v>4</v>
      </c>
      <c r="C41" s="429"/>
      <c r="D41" s="600">
        <v>0</v>
      </c>
      <c r="E41" s="436"/>
      <c r="F41" s="433" t="s">
        <v>469</v>
      </c>
      <c r="G41" s="1"/>
      <c r="I41" s="1"/>
      <c r="J41" s="1"/>
      <c r="K41" s="1"/>
    </row>
    <row r="42" spans="1:11" s="2" customFormat="1" ht="102" customHeight="1">
      <c r="A42" s="18"/>
      <c r="B42" s="429" t="s">
        <v>2</v>
      </c>
      <c r="C42" s="429"/>
      <c r="D42" s="437" t="s">
        <v>5</v>
      </c>
      <c r="E42" s="438"/>
      <c r="F42" s="433" t="s">
        <v>470</v>
      </c>
      <c r="G42" s="1"/>
      <c r="H42" s="1"/>
      <c r="I42" s="1"/>
      <c r="J42" s="1"/>
      <c r="K42" s="1"/>
    </row>
    <row r="43" spans="1:11" s="2" customFormat="1" ht="15.75" customHeight="1">
      <c r="A43" s="18"/>
      <c r="B43" s="429"/>
      <c r="C43" s="429"/>
      <c r="D43" s="437"/>
      <c r="E43" s="438"/>
      <c r="F43" s="430"/>
      <c r="G43" s="1"/>
      <c r="H43" s="1"/>
      <c r="I43" s="1"/>
      <c r="J43" s="1"/>
      <c r="K43" s="1"/>
    </row>
    <row r="44" spans="1:11" s="2" customFormat="1" ht="15.75" customHeight="1">
      <c r="A44" s="18"/>
      <c r="B44" s="439" t="s">
        <v>76</v>
      </c>
      <c r="C44" s="439"/>
      <c r="D44" s="431"/>
      <c r="E44" s="432"/>
      <c r="F44" s="430"/>
      <c r="G44" s="1"/>
      <c r="H44" s="1"/>
      <c r="I44" s="1"/>
      <c r="J44" s="1"/>
      <c r="K44" s="1"/>
    </row>
    <row r="45" spans="1:11" s="2" customFormat="1" ht="15.75" customHeight="1">
      <c r="A45" s="18"/>
      <c r="B45" s="429" t="s">
        <v>80</v>
      </c>
      <c r="C45" s="429"/>
      <c r="D45" s="600">
        <v>0</v>
      </c>
      <c r="E45" s="436" t="s">
        <v>77</v>
      </c>
      <c r="F45" s="430"/>
      <c r="G45" s="1"/>
      <c r="H45" s="1"/>
      <c r="I45" s="1"/>
      <c r="J45" s="1"/>
      <c r="K45" s="1"/>
    </row>
    <row r="46" spans="1:11" s="2" customFormat="1" ht="15.75" customHeight="1">
      <c r="A46" s="18"/>
      <c r="B46" s="429" t="s">
        <v>81</v>
      </c>
      <c r="C46" s="429"/>
      <c r="D46" s="600">
        <v>0</v>
      </c>
      <c r="E46" s="436" t="s">
        <v>77</v>
      </c>
      <c r="F46" s="430"/>
      <c r="G46" s="1"/>
      <c r="H46" s="1"/>
      <c r="I46" s="1"/>
      <c r="J46" s="1"/>
      <c r="K46" s="1"/>
    </row>
    <row r="47" spans="1:11" s="2" customFormat="1" ht="15.75" customHeight="1">
      <c r="A47" s="18"/>
      <c r="B47" s="429" t="s">
        <v>82</v>
      </c>
      <c r="C47" s="429"/>
      <c r="D47" s="600">
        <v>0</v>
      </c>
      <c r="E47" s="436" t="s">
        <v>77</v>
      </c>
      <c r="F47" s="430"/>
      <c r="G47" s="1"/>
      <c r="H47" s="1"/>
      <c r="I47" s="1"/>
      <c r="J47" s="1"/>
      <c r="K47" s="1"/>
    </row>
    <row r="48" spans="1:11" s="2" customFormat="1" ht="15.75" customHeight="1">
      <c r="A48" s="18"/>
      <c r="B48" s="429" t="s">
        <v>83</v>
      </c>
      <c r="C48" s="429"/>
      <c r="D48" s="600">
        <v>0</v>
      </c>
      <c r="E48" s="436" t="s">
        <v>77</v>
      </c>
      <c r="F48" s="430"/>
      <c r="G48" s="1"/>
      <c r="H48" s="1"/>
      <c r="I48" s="1"/>
      <c r="J48" s="1"/>
      <c r="K48" s="1"/>
    </row>
    <row r="49" spans="1:12" s="2" customFormat="1" ht="15.75" customHeight="1">
      <c r="A49" s="18"/>
      <c r="B49" s="429" t="s">
        <v>123</v>
      </c>
      <c r="C49" s="429"/>
      <c r="D49" s="600">
        <v>0</v>
      </c>
      <c r="E49" s="436" t="s">
        <v>77</v>
      </c>
      <c r="F49" s="430"/>
      <c r="G49" s="1"/>
      <c r="H49" s="1"/>
      <c r="I49" s="1"/>
      <c r="J49" s="1"/>
      <c r="K49" s="1"/>
    </row>
    <row r="50" spans="1:12" s="2" customFormat="1" ht="15" customHeight="1">
      <c r="A50" s="18"/>
      <c r="B50" s="439" t="s">
        <v>84</v>
      </c>
      <c r="C50" s="439"/>
      <c r="D50" s="435"/>
      <c r="E50" s="436"/>
      <c r="F50" s="430"/>
      <c r="G50" s="1"/>
      <c r="H50" s="1"/>
      <c r="I50" s="1"/>
      <c r="J50" s="1"/>
      <c r="K50" s="1"/>
    </row>
    <row r="51" spans="1:12" s="2" customFormat="1" ht="15.75" customHeight="1">
      <c r="A51" s="18"/>
      <c r="B51" s="440" t="s">
        <v>320</v>
      </c>
      <c r="C51" s="440"/>
      <c r="D51" s="435"/>
      <c r="E51" s="436"/>
      <c r="F51" s="430"/>
      <c r="G51" s="1"/>
      <c r="H51" s="1"/>
      <c r="I51" s="1"/>
      <c r="J51" s="1"/>
      <c r="K51" s="1"/>
    </row>
    <row r="52" spans="1:12" s="2" customFormat="1" ht="15.75" customHeight="1">
      <c r="A52" s="18"/>
      <c r="B52" s="440" t="s">
        <v>499</v>
      </c>
      <c r="C52" s="440"/>
      <c r="D52" s="435" t="s">
        <v>500</v>
      </c>
      <c r="E52" s="436"/>
      <c r="F52" s="430"/>
      <c r="G52" s="1"/>
      <c r="H52" s="1"/>
      <c r="I52" s="1"/>
      <c r="J52" s="1"/>
      <c r="K52" s="1"/>
    </row>
    <row r="53" spans="1:12" s="2" customFormat="1" ht="27.6">
      <c r="A53" s="18"/>
      <c r="B53" s="440" t="s">
        <v>321</v>
      </c>
      <c r="C53" s="440"/>
      <c r="D53" s="597">
        <v>0</v>
      </c>
      <c r="E53" s="436"/>
      <c r="F53" s="433" t="s">
        <v>96</v>
      </c>
      <c r="G53" s="1"/>
      <c r="I53" s="1"/>
      <c r="J53" s="1"/>
      <c r="K53" s="1"/>
    </row>
    <row r="54" spans="1:12" s="2" customFormat="1" ht="15.75" customHeight="1">
      <c r="A54" s="18"/>
      <c r="B54" s="429"/>
      <c r="C54" s="429"/>
      <c r="D54" s="431"/>
      <c r="E54" s="432"/>
      <c r="F54" s="430"/>
      <c r="G54" s="1"/>
      <c r="H54" s="1"/>
      <c r="I54" s="1"/>
      <c r="J54" s="1"/>
      <c r="K54" s="1"/>
    </row>
    <row r="55" spans="1:12" s="2" customFormat="1" ht="15.75" customHeight="1">
      <c r="A55" s="18"/>
      <c r="B55" s="423" t="s">
        <v>85</v>
      </c>
      <c r="C55" s="423"/>
      <c r="D55" s="437"/>
      <c r="E55" s="438"/>
      <c r="F55" s="430"/>
      <c r="G55" s="1"/>
      <c r="H55" s="1"/>
      <c r="I55" s="1"/>
      <c r="J55" s="1"/>
      <c r="K55" s="1"/>
    </row>
    <row r="56" spans="1:12" s="2" customFormat="1" ht="15.75" customHeight="1">
      <c r="A56" s="18"/>
      <c r="B56" s="441" t="s">
        <v>130</v>
      </c>
      <c r="C56" s="441"/>
      <c r="D56" s="442"/>
      <c r="E56" s="443"/>
      <c r="F56" s="444"/>
      <c r="G56" s="141"/>
      <c r="J56" s="1"/>
      <c r="K56" s="1"/>
    </row>
    <row r="57" spans="1:12" s="2" customFormat="1" ht="15.75" customHeight="1">
      <c r="A57" s="18"/>
      <c r="B57" s="429" t="s">
        <v>110</v>
      </c>
      <c r="C57" s="429"/>
      <c r="D57" s="596">
        <v>0</v>
      </c>
      <c r="E57" s="432" t="s">
        <v>115</v>
      </c>
      <c r="F57" s="430" t="s">
        <v>561</v>
      </c>
      <c r="G57" s="1"/>
      <c r="H57" s="1"/>
      <c r="I57" s="1"/>
      <c r="J57" s="1"/>
      <c r="K57" s="1"/>
    </row>
    <row r="58" spans="1:12" s="2" customFormat="1" ht="15.75" customHeight="1">
      <c r="A58" s="18"/>
      <c r="B58" s="429" t="s">
        <v>111</v>
      </c>
      <c r="C58" s="429"/>
      <c r="D58" s="596">
        <v>0</v>
      </c>
      <c r="E58" s="432" t="s">
        <v>115</v>
      </c>
      <c r="F58" s="430" t="s">
        <v>561</v>
      </c>
      <c r="G58" s="1"/>
      <c r="H58" s="1"/>
      <c r="I58" s="1"/>
      <c r="J58" s="1"/>
      <c r="K58" s="1"/>
      <c r="L58" s="1"/>
    </row>
    <row r="59" spans="1:12" s="2" customFormat="1" ht="15.75" customHeight="1">
      <c r="A59" s="18"/>
      <c r="B59" s="429" t="s">
        <v>6</v>
      </c>
      <c r="C59" s="429"/>
      <c r="D59" s="431"/>
      <c r="E59" s="432"/>
      <c r="F59" s="430"/>
      <c r="G59" s="1"/>
      <c r="H59" s="1"/>
      <c r="I59" s="1"/>
      <c r="J59" s="1"/>
      <c r="K59" s="1"/>
    </row>
    <row r="60" spans="1:12" s="2" customFormat="1" ht="15.75" customHeight="1">
      <c r="A60" s="18"/>
      <c r="B60" s="429" t="s">
        <v>332</v>
      </c>
      <c r="C60" s="429"/>
      <c r="D60" s="431">
        <f>D58/100</f>
        <v>0</v>
      </c>
      <c r="E60" s="432"/>
      <c r="F60" s="430" t="s">
        <v>333</v>
      </c>
      <c r="G60" s="1"/>
      <c r="J60" s="1"/>
      <c r="K60" s="1"/>
      <c r="L60" s="1"/>
    </row>
    <row r="61" spans="1:12" s="2" customFormat="1" ht="15.75" customHeight="1">
      <c r="A61" s="18"/>
      <c r="B61" s="429" t="s">
        <v>331</v>
      </c>
      <c r="C61" s="429"/>
      <c r="D61" s="431" t="e">
        <f>D58/D57</f>
        <v>#DIV/0!</v>
      </c>
      <c r="E61" s="432"/>
      <c r="F61" s="430"/>
      <c r="G61" s="1"/>
      <c r="H61" s="1"/>
      <c r="I61" s="1"/>
      <c r="J61" s="1"/>
      <c r="K61" s="1"/>
    </row>
    <row r="62" spans="1:12">
      <c r="A62" s="421"/>
      <c r="B62" s="445"/>
      <c r="C62" s="445"/>
      <c r="D62" s="446"/>
      <c r="E62" s="445"/>
      <c r="F62" s="447"/>
    </row>
    <row r="63" spans="1:12" s="2" customFormat="1" ht="15.75" customHeight="1">
      <c r="A63" s="18"/>
      <c r="B63" s="429" t="s">
        <v>113</v>
      </c>
      <c r="C63" s="429"/>
      <c r="D63" s="597">
        <v>0</v>
      </c>
      <c r="E63" s="432" t="s">
        <v>116</v>
      </c>
      <c r="F63" s="430"/>
      <c r="G63" s="1"/>
      <c r="H63" s="1"/>
      <c r="I63" s="1"/>
      <c r="J63" s="1"/>
      <c r="K63" s="1"/>
      <c r="L63" s="1"/>
    </row>
    <row r="64" spans="1:12" s="2" customFormat="1" ht="15.75" customHeight="1">
      <c r="A64" s="18"/>
      <c r="B64" s="429" t="s">
        <v>112</v>
      </c>
      <c r="C64" s="429"/>
      <c r="D64" s="597">
        <v>0</v>
      </c>
      <c r="E64" s="432" t="s">
        <v>117</v>
      </c>
      <c r="F64" s="430"/>
      <c r="G64" s="1"/>
      <c r="H64" s="1"/>
      <c r="I64" s="1"/>
      <c r="J64" s="1"/>
      <c r="K64" s="1"/>
      <c r="L64" s="1"/>
    </row>
    <row r="65" spans="1:12" s="2" customFormat="1" ht="15.75" customHeight="1">
      <c r="A65" s="18"/>
      <c r="B65" s="429" t="s">
        <v>114</v>
      </c>
      <c r="C65" s="429"/>
      <c r="D65" s="597">
        <v>0</v>
      </c>
      <c r="E65" s="432" t="s">
        <v>116</v>
      </c>
      <c r="F65" s="430"/>
      <c r="G65" s="1"/>
      <c r="H65" s="1"/>
      <c r="I65" s="1"/>
      <c r="J65" s="1"/>
      <c r="K65" s="1"/>
      <c r="L65" s="1"/>
    </row>
    <row r="66" spans="1:12" s="2" customFormat="1" ht="15.75" customHeight="1">
      <c r="A66" s="18"/>
      <c r="B66" s="429" t="s">
        <v>112</v>
      </c>
      <c r="C66" s="429"/>
      <c r="D66" s="597">
        <v>0</v>
      </c>
      <c r="E66" s="432" t="s">
        <v>117</v>
      </c>
      <c r="F66" s="430"/>
      <c r="G66" s="1"/>
      <c r="H66" s="1"/>
      <c r="I66" s="1"/>
      <c r="J66" s="1"/>
      <c r="K66" s="1"/>
      <c r="L66" s="1"/>
    </row>
    <row r="67" spans="1:12" s="2" customFormat="1" ht="15.75" customHeight="1">
      <c r="A67" s="18"/>
      <c r="B67" s="429" t="s">
        <v>118</v>
      </c>
      <c r="C67" s="429"/>
      <c r="D67" s="597">
        <v>0</v>
      </c>
      <c r="E67" s="432" t="s">
        <v>119</v>
      </c>
      <c r="F67" s="430"/>
      <c r="G67" s="1"/>
      <c r="H67" s="1"/>
      <c r="I67" s="1"/>
      <c r="J67" s="1"/>
      <c r="K67" s="1"/>
      <c r="L67" s="1"/>
    </row>
    <row r="68" spans="1:12" s="2" customFormat="1" ht="124.2">
      <c r="A68" s="18"/>
      <c r="B68" s="429" t="s">
        <v>120</v>
      </c>
      <c r="C68" s="429"/>
      <c r="D68" s="609"/>
      <c r="E68" s="432" t="s">
        <v>119</v>
      </c>
      <c r="F68" s="433" t="s">
        <v>471</v>
      </c>
      <c r="G68" s="1"/>
      <c r="H68" s="1"/>
      <c r="I68" s="1"/>
      <c r="J68" s="1"/>
      <c r="K68" s="1"/>
      <c r="L68" s="1"/>
    </row>
    <row r="69" spans="1:12" s="2" customFormat="1" ht="15.75" customHeight="1">
      <c r="A69" s="18"/>
      <c r="B69" s="429" t="s">
        <v>121</v>
      </c>
      <c r="C69" s="429"/>
      <c r="D69" s="597">
        <v>0</v>
      </c>
      <c r="E69" s="432" t="s">
        <v>119</v>
      </c>
      <c r="F69" s="433"/>
      <c r="G69" s="1"/>
      <c r="H69" s="1"/>
      <c r="I69" s="1"/>
      <c r="J69" s="1"/>
      <c r="K69" s="1"/>
      <c r="L69" s="1"/>
    </row>
    <row r="70" spans="1:12" s="2" customFormat="1" ht="15.75" customHeight="1">
      <c r="A70" s="18"/>
      <c r="B70" s="429" t="s">
        <v>334</v>
      </c>
      <c r="C70" s="429"/>
      <c r="D70" s="601">
        <v>0</v>
      </c>
      <c r="E70" s="432" t="s">
        <v>335</v>
      </c>
      <c r="F70" s="433" t="s">
        <v>472</v>
      </c>
      <c r="G70" s="1"/>
      <c r="H70" s="1"/>
      <c r="I70" s="1"/>
      <c r="J70" s="1"/>
      <c r="K70" s="1"/>
      <c r="L70" s="1"/>
    </row>
    <row r="71" spans="1:12" s="2" customFormat="1" ht="27.6">
      <c r="A71" s="18"/>
      <c r="B71" s="429" t="s">
        <v>122</v>
      </c>
      <c r="C71" s="429"/>
      <c r="D71" s="602">
        <v>0</v>
      </c>
      <c r="E71" s="443"/>
      <c r="F71" s="433" t="s">
        <v>472</v>
      </c>
      <c r="G71" s="1"/>
      <c r="I71" s="1"/>
      <c r="J71" s="1"/>
      <c r="K71" s="1"/>
      <c r="L71" s="1"/>
    </row>
    <row r="72" spans="1:12" s="2" customFormat="1" ht="15.75" customHeight="1">
      <c r="A72" s="18"/>
      <c r="B72" s="429" t="s">
        <v>337</v>
      </c>
      <c r="C72" s="429"/>
      <c r="D72" s="603">
        <v>0</v>
      </c>
      <c r="E72" s="603">
        <v>0</v>
      </c>
      <c r="F72" s="433" t="s">
        <v>336</v>
      </c>
      <c r="H72" s="89"/>
      <c r="I72" s="89"/>
      <c r="J72" s="1"/>
      <c r="K72" s="1"/>
      <c r="L72" s="1"/>
    </row>
    <row r="73" spans="1:12" s="2" customFormat="1" ht="15.75" customHeight="1">
      <c r="A73" s="18"/>
      <c r="B73" s="429" t="s">
        <v>338</v>
      </c>
      <c r="C73" s="429"/>
      <c r="D73" s="603">
        <v>0</v>
      </c>
      <c r="E73" s="603">
        <v>0</v>
      </c>
      <c r="F73" s="433" t="s">
        <v>336</v>
      </c>
      <c r="G73" s="1"/>
      <c r="H73" s="1"/>
      <c r="I73" s="1"/>
      <c r="J73" s="1"/>
      <c r="K73" s="1"/>
      <c r="L73" s="1"/>
    </row>
    <row r="74" spans="1:12" s="2" customFormat="1" ht="15.75" customHeight="1">
      <c r="A74" s="18"/>
      <c r="B74" s="429"/>
      <c r="C74" s="429"/>
      <c r="D74" s="431"/>
      <c r="E74" s="432"/>
      <c r="F74" s="433"/>
      <c r="G74" s="1"/>
      <c r="H74" s="1"/>
      <c r="I74" s="1"/>
      <c r="J74" s="1"/>
      <c r="K74" s="1"/>
      <c r="L74" s="1"/>
    </row>
    <row r="75" spans="1:12" s="2" customFormat="1" ht="15.75" customHeight="1">
      <c r="A75" s="18"/>
      <c r="B75" s="441" t="s">
        <v>131</v>
      </c>
      <c r="C75" s="441"/>
      <c r="D75" s="431"/>
      <c r="E75" s="432"/>
      <c r="F75" s="433"/>
      <c r="G75" s="1"/>
      <c r="H75" s="1"/>
      <c r="I75" s="1"/>
      <c r="J75" s="1"/>
      <c r="K75" s="1"/>
      <c r="L75" s="1"/>
    </row>
    <row r="76" spans="1:12" s="2" customFormat="1" ht="15.75" customHeight="1">
      <c r="A76" s="18"/>
      <c r="B76" s="429" t="s">
        <v>148</v>
      </c>
      <c r="C76" s="429"/>
      <c r="D76" s="606">
        <v>0</v>
      </c>
      <c r="E76" s="432" t="s">
        <v>568</v>
      </c>
      <c r="F76" s="433"/>
      <c r="G76" s="89"/>
      <c r="I76" s="1"/>
      <c r="J76" s="1"/>
      <c r="K76" s="1"/>
      <c r="L76" s="1"/>
    </row>
    <row r="77" spans="1:12" s="2" customFormat="1" ht="15.75" customHeight="1">
      <c r="A77" s="18"/>
      <c r="B77" s="429" t="s">
        <v>11</v>
      </c>
      <c r="C77" s="429"/>
      <c r="D77" s="607">
        <v>0</v>
      </c>
      <c r="E77" s="432" t="s">
        <v>569</v>
      </c>
      <c r="F77" s="433"/>
      <c r="G77" s="89"/>
      <c r="I77" s="1"/>
      <c r="J77" s="1"/>
      <c r="K77" s="1"/>
      <c r="L77" s="1"/>
    </row>
    <row r="78" spans="1:12" s="2" customFormat="1" ht="15.75" customHeight="1">
      <c r="A78" s="18"/>
      <c r="B78" s="429"/>
      <c r="C78" s="429"/>
      <c r="D78" s="431"/>
      <c r="E78" s="432"/>
      <c r="F78" s="433"/>
      <c r="G78" s="1"/>
      <c r="H78" s="1"/>
      <c r="I78" s="1"/>
      <c r="J78" s="1"/>
      <c r="K78" s="1"/>
      <c r="L78" s="1"/>
    </row>
    <row r="79" spans="1:12" s="2" customFormat="1" ht="15.75" customHeight="1">
      <c r="A79" s="18"/>
      <c r="B79" s="441" t="s">
        <v>133</v>
      </c>
      <c r="C79" s="441"/>
      <c r="D79" s="431"/>
      <c r="E79" s="432"/>
      <c r="F79" s="430"/>
      <c r="G79" s="1"/>
      <c r="H79" s="1"/>
      <c r="I79" s="1"/>
      <c r="J79" s="1"/>
      <c r="K79" s="1"/>
      <c r="L79" s="1"/>
    </row>
    <row r="80" spans="1:12" s="2" customFormat="1" ht="15.75" customHeight="1">
      <c r="A80" s="18"/>
      <c r="B80" s="448" t="s">
        <v>10</v>
      </c>
      <c r="C80" s="448"/>
      <c r="D80" s="597" t="s">
        <v>563</v>
      </c>
      <c r="E80" s="450"/>
      <c r="F80" s="430"/>
      <c r="H80" s="1"/>
      <c r="I80" s="1"/>
      <c r="J80" s="1"/>
      <c r="K80" s="1"/>
      <c r="L80" s="1"/>
    </row>
    <row r="81" spans="1:12" s="2" customFormat="1" ht="15.75" customHeight="1">
      <c r="A81" s="18"/>
      <c r="B81" s="448"/>
      <c r="C81" s="448"/>
      <c r="D81" s="449"/>
      <c r="E81" s="450"/>
      <c r="F81" s="430"/>
      <c r="H81" s="1"/>
      <c r="I81" s="1"/>
      <c r="J81" s="1"/>
      <c r="K81" s="1"/>
      <c r="L81" s="1"/>
    </row>
    <row r="82" spans="1:12" s="2" customFormat="1" ht="15.75" customHeight="1">
      <c r="A82" s="18"/>
      <c r="B82" s="448"/>
      <c r="C82" s="448"/>
      <c r="D82" s="449"/>
      <c r="E82" s="450"/>
      <c r="F82" s="430"/>
      <c r="H82" s="1"/>
      <c r="I82" s="1"/>
      <c r="J82" s="1"/>
      <c r="K82" s="1"/>
      <c r="L82" s="1"/>
    </row>
    <row r="83" spans="1:12" s="2" customFormat="1" ht="15.75" customHeight="1">
      <c r="A83" s="18"/>
      <c r="B83" s="448"/>
      <c r="C83" s="448"/>
      <c r="D83" s="449"/>
      <c r="E83" s="450"/>
      <c r="F83" s="430"/>
      <c r="H83" s="1"/>
      <c r="I83" s="1"/>
      <c r="J83" s="1"/>
      <c r="K83" s="1"/>
      <c r="L83" s="1"/>
    </row>
    <row r="84" spans="1:12" s="2" customFormat="1" ht="15.75" customHeight="1">
      <c r="A84" s="18"/>
      <c r="B84" s="448"/>
      <c r="C84" s="448"/>
      <c r="D84" s="449"/>
      <c r="E84" s="450"/>
      <c r="F84" s="430"/>
      <c r="H84" s="1"/>
      <c r="I84" s="1"/>
      <c r="J84" s="1"/>
      <c r="K84" s="1"/>
      <c r="L84" s="1"/>
    </row>
    <row r="85" spans="1:12" s="2" customFormat="1" ht="15.75" customHeight="1">
      <c r="A85" s="18"/>
      <c r="B85" s="448"/>
      <c r="C85" s="448"/>
      <c r="D85" s="449"/>
      <c r="E85" s="450"/>
      <c r="F85" s="430"/>
      <c r="H85" s="1"/>
      <c r="I85" s="1"/>
      <c r="J85" s="1"/>
      <c r="K85" s="1"/>
      <c r="L85" s="1"/>
    </row>
    <row r="86" spans="1:12" s="2" customFormat="1" ht="15.75" customHeight="1" thickBot="1">
      <c r="A86" s="422"/>
      <c r="B86" s="451"/>
      <c r="C86" s="451"/>
      <c r="D86" s="452"/>
      <c r="E86" s="453"/>
      <c r="F86" s="454"/>
      <c r="H86" s="1"/>
      <c r="I86" s="1"/>
      <c r="J86" s="1"/>
      <c r="K86" s="1"/>
      <c r="L86" s="1"/>
    </row>
    <row r="87" spans="1:12">
      <c r="B87" s="455"/>
      <c r="C87" s="455"/>
      <c r="D87" s="456"/>
      <c r="E87" s="455"/>
      <c r="F87" s="456"/>
    </row>
    <row r="88" spans="1:12">
      <c r="B88" s="455"/>
      <c r="C88" s="455"/>
      <c r="D88" s="456"/>
      <c r="E88" s="455"/>
      <c r="F88" s="456"/>
    </row>
    <row r="89" spans="1:12">
      <c r="B89" s="455"/>
      <c r="C89" s="455"/>
      <c r="D89" s="456"/>
      <c r="E89" s="455"/>
      <c r="F89" s="456"/>
    </row>
    <row r="90" spans="1:12">
      <c r="B90" s="455"/>
      <c r="C90" s="455"/>
      <c r="D90" s="456"/>
      <c r="E90" s="455"/>
      <c r="F90" s="456"/>
    </row>
    <row r="91" spans="1:12">
      <c r="B91" s="455"/>
      <c r="C91" s="455"/>
      <c r="D91" s="456"/>
      <c r="E91" s="455"/>
      <c r="F91" s="456"/>
    </row>
    <row r="92" spans="1:12">
      <c r="B92" s="455"/>
      <c r="C92" s="455"/>
      <c r="D92" s="456"/>
      <c r="E92" s="455"/>
      <c r="F92" s="456"/>
    </row>
    <row r="93" spans="1:12">
      <c r="B93" s="455"/>
      <c r="C93" s="455"/>
      <c r="D93" s="456"/>
      <c r="E93" s="455"/>
      <c r="F93" s="456"/>
    </row>
    <row r="94" spans="1:12">
      <c r="B94" s="455"/>
      <c r="C94" s="455"/>
      <c r="D94" s="456"/>
      <c r="E94" s="455"/>
      <c r="F94" s="456"/>
    </row>
    <row r="95" spans="1:12">
      <c r="B95" s="455"/>
      <c r="C95" s="455"/>
      <c r="D95" s="456"/>
      <c r="E95" s="455"/>
      <c r="F95" s="456"/>
    </row>
    <row r="96" spans="1:12">
      <c r="B96" s="455"/>
      <c r="C96" s="455"/>
      <c r="D96" s="456"/>
      <c r="E96" s="455"/>
      <c r="F96" s="456"/>
    </row>
    <row r="108" spans="2:6" s="8" customFormat="1" ht="13.8">
      <c r="B108" s="159"/>
      <c r="C108" s="159"/>
      <c r="D108" s="160"/>
      <c r="E108" s="158"/>
      <c r="F108" s="132"/>
    </row>
    <row r="109" spans="2:6" s="8" customFormat="1" ht="13.8">
      <c r="B109" s="159"/>
      <c r="C109" s="159"/>
      <c r="D109" s="160"/>
      <c r="E109" s="158"/>
      <c r="F109" s="132"/>
    </row>
    <row r="110" spans="2:6" s="8" customFormat="1" ht="13.8">
      <c r="B110" s="159"/>
      <c r="C110" s="159"/>
      <c r="D110" s="160"/>
      <c r="E110" s="158"/>
      <c r="F110" s="132"/>
    </row>
    <row r="111" spans="2:6" s="8" customFormat="1" ht="13.8">
      <c r="B111" s="159"/>
      <c r="C111" s="159"/>
      <c r="D111" s="160"/>
      <c r="E111" s="158"/>
      <c r="F111" s="132"/>
    </row>
    <row r="112" spans="2:6" s="8" customFormat="1" ht="13.8">
      <c r="B112" s="159"/>
      <c r="C112" s="159"/>
      <c r="D112" s="160"/>
      <c r="E112" s="158"/>
      <c r="F112" s="132"/>
    </row>
    <row r="113" spans="4:6" s="8" customFormat="1">
      <c r="D113" s="136"/>
      <c r="E113" s="32"/>
      <c r="F113" s="132"/>
    </row>
    <row r="114" spans="4:6" s="8" customFormat="1">
      <c r="D114" s="136"/>
      <c r="E114" s="32"/>
      <c r="F114" s="132"/>
    </row>
    <row r="115" spans="4:6" s="8" customFormat="1">
      <c r="D115" s="136"/>
      <c r="E115" s="32"/>
      <c r="F115" s="132"/>
    </row>
    <row r="116" spans="4:6" s="8" customFormat="1">
      <c r="D116" s="136"/>
      <c r="E116" s="32"/>
      <c r="F116" s="132"/>
    </row>
    <row r="117" spans="4:6" s="8" customFormat="1">
      <c r="D117" s="136"/>
      <c r="E117" s="32"/>
      <c r="F117" s="132"/>
    </row>
    <row r="118" spans="4:6" s="8" customFormat="1">
      <c r="D118" s="136"/>
      <c r="E118" s="32"/>
      <c r="F118" s="132"/>
    </row>
    <row r="119" spans="4:6" s="8" customFormat="1">
      <c r="D119" s="136"/>
      <c r="E119" s="32"/>
      <c r="F119" s="132"/>
    </row>
    <row r="120" spans="4:6" s="8" customFormat="1">
      <c r="D120" s="136"/>
      <c r="E120" s="32"/>
      <c r="F120" s="132"/>
    </row>
    <row r="121" spans="4:6" s="8" customFormat="1">
      <c r="D121" s="136"/>
      <c r="E121" s="32"/>
      <c r="F121" s="132"/>
    </row>
    <row r="122" spans="4:6" s="8" customFormat="1">
      <c r="D122" s="136"/>
      <c r="E122" s="32"/>
      <c r="F122" s="132"/>
    </row>
    <row r="123" spans="4:6" s="8" customFormat="1">
      <c r="D123" s="136"/>
      <c r="E123" s="32"/>
      <c r="F123" s="132"/>
    </row>
  </sheetData>
  <printOptions gridLines="1"/>
  <pageMargins left="0.70866141732283472" right="0.70866141732283472" top="0.31496062992125984" bottom="0.31496062992125984" header="0.23622047244094491" footer="0.23622047244094491"/>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D1292"/>
  <sheetViews>
    <sheetView zoomScaleNormal="100" workbookViewId="0"/>
  </sheetViews>
  <sheetFormatPr defaultColWidth="9.109375" defaultRowHeight="13.8"/>
  <cols>
    <col min="1" max="1" width="3.77734375" style="19" customWidth="1"/>
    <col min="2" max="2" width="7" style="21" customWidth="1"/>
    <col min="3" max="3" width="40.44140625" style="21" customWidth="1"/>
    <col min="4" max="8" width="12.77734375" style="43" customWidth="1"/>
    <col min="9" max="9" width="12.77734375" style="20" customWidth="1"/>
    <col min="10" max="10" width="5" style="158" customWidth="1"/>
    <col min="11" max="11" width="17" style="20" customWidth="1"/>
    <col min="12" max="12" width="28.77734375" style="159" bestFit="1" customWidth="1"/>
    <col min="13" max="17" width="13" style="159" customWidth="1"/>
    <col min="18" max="82" width="9.109375" style="159"/>
    <col min="83" max="16384" width="9.109375" style="9"/>
  </cols>
  <sheetData>
    <row r="1" spans="1:82" s="159" customFormat="1" ht="28.5" customHeight="1">
      <c r="D1" s="315"/>
      <c r="E1" s="315"/>
      <c r="F1" s="315"/>
      <c r="G1" s="315"/>
      <c r="H1" s="309"/>
      <c r="I1" s="158"/>
      <c r="J1" s="158"/>
      <c r="K1" s="158"/>
    </row>
    <row r="2" spans="1:82" s="159" customFormat="1" ht="96" customHeight="1">
      <c r="B2" s="410"/>
      <c r="C2" s="341" t="s">
        <v>473</v>
      </c>
      <c r="D2" s="315"/>
      <c r="E2" s="315"/>
      <c r="F2" s="315"/>
      <c r="G2" s="315"/>
      <c r="H2" s="309"/>
      <c r="I2" s="158"/>
      <c r="J2" s="158"/>
      <c r="K2" s="158"/>
      <c r="L2" s="410"/>
    </row>
    <row r="3" spans="1:82" s="159" customFormat="1" ht="28.5" customHeight="1">
      <c r="B3" s="410"/>
      <c r="D3" s="315"/>
      <c r="E3" s="315"/>
      <c r="F3" s="315"/>
      <c r="G3" s="315"/>
      <c r="H3" s="309"/>
      <c r="I3" s="158"/>
      <c r="J3" s="158"/>
      <c r="K3" s="158"/>
    </row>
    <row r="4" spans="1:82" s="159" customFormat="1" ht="12.75" customHeight="1" thickBot="1">
      <c r="A4" s="316"/>
      <c r="B4" s="317"/>
      <c r="C4" s="317"/>
      <c r="D4" s="318"/>
      <c r="E4" s="318"/>
      <c r="F4" s="318"/>
      <c r="G4" s="318"/>
      <c r="H4" s="318"/>
      <c r="I4" s="158"/>
      <c r="J4" s="158"/>
      <c r="K4" s="158"/>
    </row>
    <row r="5" spans="1:82" ht="15.6">
      <c r="A5" s="245"/>
      <c r="B5" s="246" t="s">
        <v>87</v>
      </c>
      <c r="C5" s="247"/>
      <c r="D5" s="248"/>
      <c r="E5" s="248"/>
      <c r="F5" s="248"/>
      <c r="G5" s="248"/>
      <c r="H5" s="248"/>
      <c r="I5" s="249"/>
      <c r="K5" s="269" t="s">
        <v>52</v>
      </c>
      <c r="L5" s="158"/>
    </row>
    <row r="6" spans="1:82" s="10" customFormat="1" ht="16.2" thickBot="1">
      <c r="A6" s="260"/>
      <c r="B6" s="252"/>
      <c r="C6" s="253"/>
      <c r="D6" s="254"/>
      <c r="E6" s="254"/>
      <c r="F6" s="254"/>
      <c r="G6" s="254"/>
      <c r="H6" s="254"/>
      <c r="I6" s="255"/>
      <c r="J6" s="308"/>
      <c r="K6" s="270" t="s">
        <v>395</v>
      </c>
      <c r="L6" s="15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row>
    <row r="7" spans="1:82" ht="12.75" customHeight="1">
      <c r="A7" s="637" t="s">
        <v>15</v>
      </c>
      <c r="B7" s="640" t="s">
        <v>19</v>
      </c>
      <c r="C7" s="641"/>
      <c r="D7" s="641"/>
      <c r="E7" s="641"/>
      <c r="F7" s="641"/>
      <c r="G7" s="641"/>
      <c r="H7" s="641"/>
      <c r="I7" s="642"/>
      <c r="K7" s="267"/>
      <c r="L7" s="158"/>
    </row>
    <row r="8" spans="1:82" ht="12.75" customHeight="1">
      <c r="A8" s="638"/>
      <c r="B8" s="258"/>
      <c r="C8" s="256"/>
      <c r="D8" s="257">
        <f>' PARAMETERS'!D35</f>
        <v>2019</v>
      </c>
      <c r="E8" s="257">
        <f>D8+1</f>
        <v>2020</v>
      </c>
      <c r="F8" s="257">
        <f>E8+1</f>
        <v>2021</v>
      </c>
      <c r="G8" s="257">
        <f>F8+1</f>
        <v>2022</v>
      </c>
      <c r="H8" s="257">
        <f>G8+1</f>
        <v>2023</v>
      </c>
      <c r="I8" s="257">
        <f>H8+1</f>
        <v>2024</v>
      </c>
      <c r="K8" s="240"/>
      <c r="L8" s="158"/>
    </row>
    <row r="9" spans="1:82" ht="12.75" customHeight="1">
      <c r="A9" s="638"/>
      <c r="B9" s="259" t="s">
        <v>88</v>
      </c>
      <c r="C9" s="241" t="s">
        <v>14</v>
      </c>
      <c r="F9" s="242">
        <f>'hulp sociaal plankosten'!C12</f>
        <v>0</v>
      </c>
      <c r="G9" s="242">
        <f>'hulp sociaal plankosten'!D12</f>
        <v>0</v>
      </c>
      <c r="H9" s="242">
        <f>'hulp sociaal plankosten'!E12</f>
        <v>0</v>
      </c>
      <c r="I9" s="242">
        <f>'hulp sociaal plankosten'!F12</f>
        <v>0</v>
      </c>
      <c r="K9" s="268">
        <f>SUM(F9:H9)</f>
        <v>0</v>
      </c>
      <c r="L9" s="319" t="s">
        <v>195</v>
      </c>
    </row>
    <row r="10" spans="1:82" ht="12.75" customHeight="1">
      <c r="A10" s="638"/>
      <c r="B10" s="259" t="s">
        <v>89</v>
      </c>
      <c r="C10" s="241" t="s">
        <v>13</v>
      </c>
      <c r="D10" s="242">
        <f>'hulp projectkosten'!C34</f>
        <v>0</v>
      </c>
      <c r="E10" s="242">
        <f>'hulp projectkosten'!D34</f>
        <v>0</v>
      </c>
      <c r="F10" s="242"/>
      <c r="G10" s="243"/>
      <c r="H10" s="243"/>
      <c r="I10" s="243"/>
      <c r="K10" s="268">
        <f t="shared" ref="K10:K15" si="0">SUM(D10:H10)</f>
        <v>0</v>
      </c>
      <c r="L10" s="319" t="s">
        <v>196</v>
      </c>
    </row>
    <row r="11" spans="1:82" ht="12.75" customHeight="1">
      <c r="A11" s="638"/>
      <c r="B11" s="259"/>
      <c r="C11" s="241"/>
      <c r="D11" s="242"/>
      <c r="E11" s="242"/>
      <c r="F11" s="242"/>
      <c r="G11" s="243"/>
      <c r="H11" s="243"/>
      <c r="I11" s="243"/>
      <c r="K11" s="268">
        <f t="shared" si="0"/>
        <v>0</v>
      </c>
    </row>
    <row r="12" spans="1:82" ht="12.75" customHeight="1">
      <c r="A12" s="638"/>
      <c r="B12" s="259"/>
      <c r="C12" s="244" t="s">
        <v>92</v>
      </c>
      <c r="D12" s="242"/>
      <c r="E12" s="242"/>
      <c r="F12" s="242"/>
      <c r="G12" s="243"/>
      <c r="H12" s="243"/>
      <c r="I12" s="243"/>
      <c r="K12" s="268">
        <f t="shared" si="0"/>
        <v>0</v>
      </c>
      <c r="L12" s="319" t="s">
        <v>197</v>
      </c>
    </row>
    <row r="13" spans="1:82">
      <c r="A13" s="638"/>
      <c r="B13" s="259" t="s">
        <v>90</v>
      </c>
      <c r="C13" s="241" t="s">
        <v>18</v>
      </c>
      <c r="D13" s="242"/>
      <c r="E13" s="242"/>
      <c r="F13" s="242">
        <f>'hulp frictie'!C12</f>
        <v>0</v>
      </c>
      <c r="G13" s="242">
        <f>'hulp frictie'!D12</f>
        <v>0</v>
      </c>
      <c r="H13" s="242">
        <f>'hulp frictie'!E12</f>
        <v>0</v>
      </c>
      <c r="I13" s="243"/>
      <c r="K13" s="268">
        <f t="shared" si="0"/>
        <v>0</v>
      </c>
      <c r="L13" s="319" t="s">
        <v>198</v>
      </c>
    </row>
    <row r="14" spans="1:82" ht="12.75" customHeight="1">
      <c r="A14" s="638"/>
      <c r="B14" s="259" t="s">
        <v>91</v>
      </c>
      <c r="C14" s="241" t="s">
        <v>17</v>
      </c>
      <c r="D14" s="242"/>
      <c r="E14" s="242"/>
      <c r="F14" s="242">
        <f>'hulp desintegratie'!C77</f>
        <v>0</v>
      </c>
      <c r="G14" s="242">
        <f>'hulp desintegratie'!D77</f>
        <v>0</v>
      </c>
      <c r="H14" s="242">
        <f>'hulp desintegratie'!E77</f>
        <v>0</v>
      </c>
      <c r="I14" s="242">
        <f>'hulp desintegratie'!F77</f>
        <v>0</v>
      </c>
      <c r="K14" s="268">
        <f t="shared" si="0"/>
        <v>0</v>
      </c>
      <c r="L14" s="158"/>
    </row>
    <row r="15" spans="1:82" ht="12.75" customHeight="1">
      <c r="A15" s="638"/>
      <c r="B15" s="259"/>
      <c r="C15" s="241"/>
      <c r="D15" s="242"/>
      <c r="E15" s="242"/>
      <c r="F15" s="242"/>
      <c r="G15" s="243"/>
      <c r="H15" s="243"/>
      <c r="I15" s="243"/>
      <c r="K15" s="268">
        <f t="shared" si="0"/>
        <v>0</v>
      </c>
      <c r="L15" s="158"/>
    </row>
    <row r="16" spans="1:82" ht="12.75" customHeight="1">
      <c r="A16" s="638"/>
      <c r="B16" s="261"/>
      <c r="C16" s="262"/>
      <c r="D16" s="263"/>
      <c r="E16" s="263"/>
      <c r="F16" s="263"/>
      <c r="G16" s="264"/>
      <c r="H16" s="264"/>
      <c r="I16" s="264"/>
      <c r="K16" s="240"/>
      <c r="L16" s="158"/>
    </row>
    <row r="17" spans="1:82" ht="12.75" customHeight="1">
      <c r="A17" s="639"/>
      <c r="B17" s="265" t="s">
        <v>3</v>
      </c>
      <c r="C17" s="265" t="s">
        <v>344</v>
      </c>
      <c r="D17" s="266">
        <f t="shared" ref="D17:I17" si="1">SUM(D9:D16)</f>
        <v>0</v>
      </c>
      <c r="E17" s="266">
        <f t="shared" si="1"/>
        <v>0</v>
      </c>
      <c r="F17" s="266">
        <f t="shared" si="1"/>
        <v>0</v>
      </c>
      <c r="G17" s="266">
        <f t="shared" si="1"/>
        <v>0</v>
      </c>
      <c r="H17" s="266">
        <f t="shared" si="1"/>
        <v>0</v>
      </c>
      <c r="I17" s="266">
        <f t="shared" si="1"/>
        <v>0</v>
      </c>
      <c r="K17" s="266">
        <f>SUM(K8:K16)</f>
        <v>0</v>
      </c>
      <c r="L17" s="158"/>
    </row>
    <row r="18" spans="1:82" s="159" customFormat="1">
      <c r="A18" s="316"/>
      <c r="B18" s="317"/>
      <c r="C18" s="317"/>
      <c r="D18" s="318"/>
      <c r="E18" s="318"/>
      <c r="F18" s="318"/>
      <c r="G18" s="318"/>
      <c r="H18" s="318"/>
      <c r="I18" s="158"/>
      <c r="J18" s="158"/>
      <c r="K18" s="158"/>
    </row>
    <row r="19" spans="1:82" s="159" customFormat="1" ht="12.75" customHeight="1">
      <c r="A19" s="316"/>
      <c r="B19" s="317"/>
      <c r="C19" s="317"/>
      <c r="D19" s="318"/>
      <c r="E19" s="318"/>
      <c r="F19" s="318"/>
      <c r="G19" s="318"/>
      <c r="H19" s="318"/>
      <c r="I19" s="158"/>
      <c r="J19" s="158"/>
      <c r="K19" s="158"/>
    </row>
    <row r="20" spans="1:82" ht="15.6">
      <c r="A20" s="342"/>
      <c r="B20" s="343" t="s">
        <v>94</v>
      </c>
      <c r="C20" s="344"/>
      <c r="D20" s="345"/>
      <c r="E20" s="345"/>
      <c r="F20" s="345"/>
      <c r="G20" s="345"/>
      <c r="H20" s="345"/>
      <c r="I20" s="346"/>
      <c r="J20" s="309"/>
      <c r="K20" s="319" t="s">
        <v>474</v>
      </c>
    </row>
    <row r="21" spans="1:82" s="10" customFormat="1" ht="15.6">
      <c r="A21" s="347"/>
      <c r="B21" s="348"/>
      <c r="C21" s="349"/>
      <c r="D21" s="350"/>
      <c r="E21" s="350"/>
      <c r="F21" s="350"/>
      <c r="G21" s="350"/>
      <c r="H21" s="350"/>
      <c r="I21" s="351"/>
      <c r="J21" s="309"/>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row>
    <row r="22" spans="1:82" ht="12.75" customHeight="1">
      <c r="A22" s="633" t="s">
        <v>16</v>
      </c>
      <c r="B22" s="640" t="s">
        <v>19</v>
      </c>
      <c r="C22" s="641"/>
      <c r="D22" s="641"/>
      <c r="E22" s="641"/>
      <c r="F22" s="641"/>
      <c r="G22" s="641"/>
      <c r="H22" s="641"/>
      <c r="I22" s="642"/>
      <c r="J22" s="310"/>
      <c r="K22" s="158"/>
    </row>
    <row r="23" spans="1:82" ht="12.75" customHeight="1">
      <c r="A23" s="633"/>
      <c r="B23" s="306"/>
      <c r="C23" s="256"/>
      <c r="D23" s="257"/>
      <c r="E23" s="257"/>
      <c r="F23" s="257">
        <f>Exploitatie!E6</f>
        <v>2019</v>
      </c>
      <c r="G23" s="257">
        <f>Exploitatie!F6</f>
        <v>2020</v>
      </c>
      <c r="H23" s="257">
        <f>Exploitatie!G6</f>
        <v>2021</v>
      </c>
      <c r="I23" s="257">
        <f>Exploitatie!H6</f>
        <v>2022</v>
      </c>
      <c r="J23" s="311"/>
      <c r="K23" s="158"/>
    </row>
    <row r="24" spans="1:82" ht="12.75" customHeight="1">
      <c r="A24" s="633"/>
      <c r="B24" s="307"/>
      <c r="C24" s="241" t="s">
        <v>23</v>
      </c>
      <c r="D24" s="242"/>
      <c r="E24" s="242"/>
      <c r="F24" s="242">
        <f>Exploitatie!E7</f>
        <v>0</v>
      </c>
      <c r="G24" s="242">
        <f>Exploitatie!F7</f>
        <v>0</v>
      </c>
      <c r="H24" s="242">
        <f>Exploitatie!G7</f>
        <v>0</v>
      </c>
      <c r="I24" s="242">
        <f>Exploitatie!H7</f>
        <v>0</v>
      </c>
      <c r="J24" s="312"/>
      <c r="K24" s="319" t="s">
        <v>478</v>
      </c>
    </row>
    <row r="25" spans="1:82" ht="12.75" customHeight="1">
      <c r="A25" s="633"/>
      <c r="B25" s="307"/>
      <c r="C25" s="241" t="s">
        <v>35</v>
      </c>
      <c r="D25" s="242"/>
      <c r="E25" s="242"/>
      <c r="F25" s="242">
        <f>Exploitatie!E14</f>
        <v>0</v>
      </c>
      <c r="G25" s="242">
        <f>Exploitatie!F14</f>
        <v>0</v>
      </c>
      <c r="H25" s="242">
        <f>Exploitatie!G14</f>
        <v>0</v>
      </c>
      <c r="I25" s="242">
        <f>Exploitatie!H14</f>
        <v>0</v>
      </c>
      <c r="J25" s="312"/>
      <c r="K25" s="158"/>
      <c r="L25" s="319"/>
    </row>
    <row r="26" spans="1:82" ht="12.75" customHeight="1">
      <c r="A26" s="633"/>
      <c r="B26" s="307"/>
      <c r="C26" s="241" t="s">
        <v>68</v>
      </c>
      <c r="D26" s="242"/>
      <c r="E26" s="242"/>
      <c r="F26" s="242">
        <f>Exploitatie!E20</f>
        <v>0</v>
      </c>
      <c r="G26" s="242">
        <f>Exploitatie!F20</f>
        <v>0</v>
      </c>
      <c r="H26" s="242">
        <f>Exploitatie!G20</f>
        <v>0</v>
      </c>
      <c r="I26" s="242">
        <f>Exploitatie!H20</f>
        <v>0</v>
      </c>
      <c r="J26" s="312"/>
      <c r="K26" s="158"/>
      <c r="L26" s="319"/>
    </row>
    <row r="27" spans="1:82" ht="29.25" customHeight="1">
      <c r="A27" s="633"/>
      <c r="B27" s="307"/>
      <c r="C27" s="241" t="s">
        <v>66</v>
      </c>
      <c r="D27" s="242"/>
      <c r="E27" s="242"/>
      <c r="F27" s="242">
        <f>Exploitatie!E26</f>
        <v>0</v>
      </c>
      <c r="G27" s="242">
        <f>Exploitatie!F26</f>
        <v>0</v>
      </c>
      <c r="H27" s="242">
        <f>Exploitatie!G26</f>
        <v>0</v>
      </c>
      <c r="I27" s="242">
        <f>Exploitatie!H26</f>
        <v>0</v>
      </c>
      <c r="J27" s="312"/>
      <c r="K27" s="158"/>
      <c r="L27" s="319"/>
    </row>
    <row r="28" spans="1:82" ht="12.75" customHeight="1">
      <c r="A28" s="633"/>
      <c r="B28" s="307"/>
      <c r="C28" s="241" t="s">
        <v>70</v>
      </c>
      <c r="D28" s="242"/>
      <c r="E28" s="242"/>
      <c r="F28" s="242" t="e">
        <f>Exploitatie!E33</f>
        <v>#REF!</v>
      </c>
      <c r="G28" s="242" t="e">
        <f>Exploitatie!F33</f>
        <v>#REF!</v>
      </c>
      <c r="H28" s="242" t="e">
        <f>Exploitatie!G33</f>
        <v>#REF!</v>
      </c>
      <c r="I28" s="242" t="e">
        <f>Exploitatie!H33</f>
        <v>#REF!</v>
      </c>
      <c r="J28" s="312"/>
      <c r="K28" s="319" t="s">
        <v>459</v>
      </c>
      <c r="L28" s="319" t="s">
        <v>460</v>
      </c>
    </row>
    <row r="29" spans="1:82" ht="12.75" customHeight="1">
      <c r="A29" s="633"/>
      <c r="B29" s="307"/>
      <c r="C29" s="241" t="s">
        <v>71</v>
      </c>
      <c r="D29" s="242"/>
      <c r="E29" s="242"/>
      <c r="F29" s="242" t="e">
        <f>Exploitatie!E40</f>
        <v>#REF!</v>
      </c>
      <c r="G29" s="242" t="e">
        <f>Exploitatie!F40</f>
        <v>#REF!</v>
      </c>
      <c r="H29" s="242" t="e">
        <f>Exploitatie!G40</f>
        <v>#REF!</v>
      </c>
      <c r="I29" s="242" t="e">
        <f>Exploitatie!H40</f>
        <v>#REF!</v>
      </c>
      <c r="J29" s="312"/>
      <c r="K29" s="158"/>
      <c r="L29" s="319"/>
    </row>
    <row r="30" spans="1:82" ht="12.75" customHeight="1">
      <c r="A30" s="633"/>
      <c r="B30" s="307"/>
      <c r="C30" s="241" t="s">
        <v>86</v>
      </c>
      <c r="D30" s="242"/>
      <c r="E30" s="242"/>
      <c r="F30" s="242">
        <f>Exploitatie!E46</f>
        <v>0</v>
      </c>
      <c r="G30" s="242">
        <f>Exploitatie!F46</f>
        <v>0</v>
      </c>
      <c r="H30" s="242">
        <f>Exploitatie!G46</f>
        <v>0</v>
      </c>
      <c r="I30" s="242">
        <f>Exploitatie!H46</f>
        <v>0</v>
      </c>
      <c r="J30" s="312"/>
      <c r="K30" s="158"/>
      <c r="L30" s="319"/>
    </row>
    <row r="31" spans="1:82" ht="12.75" customHeight="1">
      <c r="A31" s="633"/>
      <c r="B31" s="265" t="s">
        <v>52</v>
      </c>
      <c r="C31" s="322" t="s">
        <v>422</v>
      </c>
      <c r="D31" s="266"/>
      <c r="E31" s="266"/>
      <c r="F31" s="266" t="e">
        <f>SUM(F24)+F27+F25+F26+F29+F28+F30</f>
        <v>#REF!</v>
      </c>
      <c r="G31" s="266" t="e">
        <f>SUM(G24)+G27+G25+G26+G29+G28+G30</f>
        <v>#REF!</v>
      </c>
      <c r="H31" s="266" t="e">
        <f>SUM(H24)+H27+H25+H26+H29+H28+H30</f>
        <v>#REF!</v>
      </c>
      <c r="I31" s="266" t="e">
        <f>SUM(I24)+I27+I25+I26+I29+I28+I30</f>
        <v>#REF!</v>
      </c>
      <c r="J31" s="313"/>
      <c r="K31" s="158"/>
      <c r="L31" s="319"/>
    </row>
    <row r="32" spans="1:82" ht="12.75" customHeight="1">
      <c r="A32" s="633"/>
      <c r="B32" s="635"/>
      <c r="C32" s="636"/>
      <c r="D32" s="636"/>
      <c r="E32" s="44"/>
      <c r="F32" s="44"/>
      <c r="G32" s="44"/>
      <c r="H32" s="250"/>
      <c r="K32" s="158"/>
      <c r="L32" s="319"/>
    </row>
    <row r="33" spans="1:12" ht="12.75" customHeight="1">
      <c r="A33" s="633"/>
      <c r="B33" s="640" t="s">
        <v>53</v>
      </c>
      <c r="C33" s="641"/>
      <c r="D33" s="641"/>
      <c r="E33" s="641"/>
      <c r="F33" s="641"/>
      <c r="G33" s="641"/>
      <c r="H33" s="641"/>
      <c r="I33" s="642"/>
      <c r="K33" s="158"/>
      <c r="L33" s="319"/>
    </row>
    <row r="34" spans="1:12" ht="12.75" customHeight="1">
      <c r="A34" s="633"/>
      <c r="B34" s="382"/>
      <c r="C34" s="256" t="s">
        <v>55</v>
      </c>
      <c r="D34" s="257"/>
      <c r="E34" s="257"/>
      <c r="F34" s="257">
        <f>Exploitatie!E52</f>
        <v>2019</v>
      </c>
      <c r="G34" s="257">
        <f>Exploitatie!F52</f>
        <v>2020</v>
      </c>
      <c r="H34" s="257">
        <f>Exploitatie!G52</f>
        <v>2021</v>
      </c>
      <c r="I34" s="257">
        <f>Exploitatie!H52</f>
        <v>2022</v>
      </c>
      <c r="J34" s="311"/>
      <c r="K34" s="158"/>
      <c r="L34" s="319"/>
    </row>
    <row r="35" spans="1:12" ht="12.75" customHeight="1">
      <c r="A35" s="633"/>
      <c r="B35" s="307"/>
      <c r="C35" s="41" t="str">
        <f>Exploitatie!C53</f>
        <v>Vaste bijdragen deelnemers</v>
      </c>
      <c r="F35" s="242" t="e">
        <f>Exploitatie!E53</f>
        <v>#REF!</v>
      </c>
      <c r="G35" s="242" t="e">
        <f>Exploitatie!F53</f>
        <v>#REF!</v>
      </c>
      <c r="H35" s="242" t="e">
        <f>Exploitatie!G53</f>
        <v>#REF!</v>
      </c>
      <c r="I35" s="243" t="e">
        <f>Exploitatie!H53</f>
        <v>#REF!</v>
      </c>
      <c r="J35" s="312"/>
      <c r="K35" s="158"/>
      <c r="L35" s="319"/>
    </row>
    <row r="36" spans="1:12" ht="12.75" customHeight="1">
      <c r="A36" s="633"/>
      <c r="B36" s="307"/>
      <c r="C36" s="41" t="str">
        <f>Exploitatie!C54</f>
        <v>Variabele bijdragen deelnemers (pluspakket)</v>
      </c>
      <c r="D36" s="242"/>
      <c r="E36" s="242"/>
      <c r="F36" s="242">
        <f>Exploitatie!E54</f>
        <v>0</v>
      </c>
      <c r="G36" s="242">
        <f>Exploitatie!F54</f>
        <v>0</v>
      </c>
      <c r="H36" s="242">
        <f>Exploitatie!G54</f>
        <v>0</v>
      </c>
      <c r="I36" s="243">
        <f>Exploitatie!H54</f>
        <v>0</v>
      </c>
      <c r="J36" s="312"/>
      <c r="K36" s="158"/>
      <c r="L36" s="319"/>
    </row>
    <row r="37" spans="1:12" ht="12.75" customHeight="1">
      <c r="A37" s="633"/>
      <c r="B37" s="307"/>
      <c r="C37" s="41" t="str">
        <f>Exploitatie!C55</f>
        <v>Bijdragen overige overheidsorganisaties</v>
      </c>
      <c r="D37" s="242"/>
      <c r="E37" s="242"/>
      <c r="F37" s="242">
        <f>Exploitatie!E55</f>
        <v>0</v>
      </c>
      <c r="G37" s="242">
        <f>Exploitatie!F55</f>
        <v>0</v>
      </c>
      <c r="H37" s="242">
        <f>Exploitatie!G55</f>
        <v>0</v>
      </c>
      <c r="I37" s="243">
        <f>Exploitatie!H55</f>
        <v>0</v>
      </c>
      <c r="J37" s="312"/>
      <c r="K37" s="158"/>
      <c r="L37" s="319"/>
    </row>
    <row r="38" spans="1:12" ht="12.75" customHeight="1">
      <c r="A38" s="633"/>
      <c r="B38" s="307"/>
      <c r="C38" s="41" t="str">
        <f>Exploitatie!C56</f>
        <v>Bijdragen uit commerciële activiteiten</v>
      </c>
      <c r="D38" s="242"/>
      <c r="E38" s="242"/>
      <c r="F38" s="242">
        <f>Exploitatie!E56</f>
        <v>0</v>
      </c>
      <c r="G38" s="242">
        <f>Exploitatie!F56</f>
        <v>0</v>
      </c>
      <c r="H38" s="242">
        <f>Exploitatie!G56</f>
        <v>0</v>
      </c>
      <c r="I38" s="243">
        <f>Exploitatie!H56</f>
        <v>0</v>
      </c>
      <c r="J38" s="312"/>
      <c r="K38" s="158"/>
      <c r="L38" s="319"/>
    </row>
    <row r="39" spans="1:12" ht="12.75" customHeight="1">
      <c r="A39" s="633"/>
      <c r="B39" s="307"/>
      <c r="C39" s="41" t="str">
        <f>Exploitatie!C57</f>
        <v>Bijdragen uit overige opdrachtgevers</v>
      </c>
      <c r="D39" s="242"/>
      <c r="E39" s="242"/>
      <c r="F39" s="242">
        <f>Exploitatie!E57</f>
        <v>0</v>
      </c>
      <c r="G39" s="242">
        <f>Exploitatie!F57</f>
        <v>0</v>
      </c>
      <c r="H39" s="242">
        <f>Exploitatie!G57</f>
        <v>0</v>
      </c>
      <c r="I39" s="243">
        <f>Exploitatie!H57</f>
        <v>0</v>
      </c>
      <c r="J39" s="312"/>
      <c r="K39" s="158"/>
      <c r="L39" s="319"/>
    </row>
    <row r="40" spans="1:12" ht="12.75" customHeight="1">
      <c r="A40" s="633"/>
      <c r="B40" s="307"/>
      <c r="C40" s="321" t="str">
        <f>Exploitatie!C58</f>
        <v>Overig</v>
      </c>
      <c r="D40" s="242"/>
      <c r="E40" s="242"/>
      <c r="F40" s="263"/>
      <c r="G40" s="263"/>
      <c r="H40" s="263"/>
      <c r="I40" s="264"/>
      <c r="J40" s="312"/>
      <c r="K40" s="158"/>
      <c r="L40" s="319"/>
    </row>
    <row r="41" spans="1:12" ht="12.75" customHeight="1">
      <c r="A41" s="633"/>
      <c r="B41" s="265" t="s">
        <v>52</v>
      </c>
      <c r="C41" s="322" t="s">
        <v>451</v>
      </c>
      <c r="D41" s="266"/>
      <c r="E41" s="266"/>
      <c r="F41" s="266" t="e">
        <f>SUM(F35:F40)</f>
        <v>#REF!</v>
      </c>
      <c r="G41" s="266" t="e">
        <f>SUM(G35:G40)</f>
        <v>#REF!</v>
      </c>
      <c r="H41" s="266" t="e">
        <f>SUM(H35:H40)</f>
        <v>#REF!</v>
      </c>
      <c r="I41" s="266" t="e">
        <f>SUM(I35:I40)</f>
        <v>#REF!</v>
      </c>
      <c r="J41" s="314"/>
      <c r="K41" s="158"/>
      <c r="L41" s="319"/>
    </row>
    <row r="42" spans="1:12" ht="12.75" customHeight="1">
      <c r="A42" s="633"/>
      <c r="B42" s="381"/>
      <c r="C42" s="42"/>
      <c r="D42" s="45"/>
      <c r="E42" s="45"/>
      <c r="F42" s="45"/>
      <c r="G42" s="45"/>
      <c r="H42" s="251"/>
      <c r="K42" s="158"/>
    </row>
    <row r="43" spans="1:12" ht="12.75" customHeight="1">
      <c r="A43" s="634"/>
      <c r="B43" s="265" t="s">
        <v>423</v>
      </c>
      <c r="C43" s="322" t="s">
        <v>424</v>
      </c>
      <c r="D43" s="266"/>
      <c r="E43" s="266"/>
      <c r="F43" s="266" t="e">
        <f>F41-F31</f>
        <v>#REF!</v>
      </c>
      <c r="G43" s="266" t="e">
        <f t="shared" ref="G43:I43" si="2">G41-G31</f>
        <v>#REF!</v>
      </c>
      <c r="H43" s="266" t="e">
        <f t="shared" si="2"/>
        <v>#REF!</v>
      </c>
      <c r="I43" s="266" t="e">
        <f t="shared" si="2"/>
        <v>#REF!</v>
      </c>
      <c r="J43" s="313"/>
      <c r="K43" s="158"/>
    </row>
    <row r="44" spans="1:12" s="159" customFormat="1">
      <c r="A44" s="316"/>
      <c r="B44" s="317"/>
      <c r="C44" s="317"/>
      <c r="D44" s="318"/>
      <c r="E44" s="318"/>
      <c r="F44" s="318"/>
      <c r="G44" s="318"/>
      <c r="H44" s="318"/>
      <c r="I44" s="158"/>
      <c r="J44" s="158"/>
      <c r="K44" s="158"/>
    </row>
    <row r="45" spans="1:12" s="159" customFormat="1">
      <c r="A45" s="316"/>
      <c r="B45" s="317"/>
      <c r="C45" s="317"/>
      <c r="D45" s="318"/>
      <c r="E45" s="318"/>
      <c r="F45" s="318"/>
      <c r="G45" s="318"/>
      <c r="H45" s="318"/>
      <c r="I45" s="158"/>
      <c r="J45" s="158"/>
      <c r="K45" s="158"/>
    </row>
    <row r="46" spans="1:12" s="159" customFormat="1">
      <c r="A46" s="316"/>
      <c r="B46" s="317"/>
      <c r="C46" s="317"/>
      <c r="D46" s="318"/>
      <c r="E46" s="318"/>
      <c r="F46" s="318"/>
      <c r="G46" s="318"/>
      <c r="H46" s="318"/>
      <c r="I46" s="158"/>
      <c r="J46" s="158"/>
      <c r="K46" s="158"/>
    </row>
    <row r="47" spans="1:12" s="159" customFormat="1">
      <c r="A47" s="316"/>
      <c r="B47" s="317"/>
      <c r="C47" s="317"/>
      <c r="D47" s="318"/>
      <c r="E47" s="318"/>
      <c r="F47" s="318"/>
      <c r="G47" s="318"/>
      <c r="H47" s="318"/>
      <c r="I47" s="158"/>
      <c r="J47" s="158"/>
      <c r="K47" s="158"/>
    </row>
    <row r="48" spans="1:12" s="159" customFormat="1">
      <c r="A48" s="316"/>
      <c r="B48" s="317"/>
      <c r="C48" s="317"/>
      <c r="D48" s="318"/>
      <c r="E48" s="318"/>
      <c r="F48" s="318"/>
      <c r="G48" s="318"/>
      <c r="H48" s="318"/>
      <c r="I48" s="158"/>
      <c r="J48" s="158"/>
      <c r="K48" s="158"/>
    </row>
    <row r="49" spans="1:11" s="159" customFormat="1">
      <c r="A49" s="316"/>
      <c r="B49" s="317"/>
      <c r="C49" s="317"/>
      <c r="D49" s="318"/>
      <c r="E49" s="318"/>
      <c r="F49" s="318"/>
      <c r="G49" s="318"/>
      <c r="H49" s="318"/>
      <c r="I49" s="158"/>
      <c r="J49" s="158"/>
      <c r="K49" s="158"/>
    </row>
    <row r="50" spans="1:11" s="159" customFormat="1">
      <c r="A50" s="316"/>
      <c r="B50" s="317"/>
      <c r="C50" s="317"/>
      <c r="D50" s="318"/>
      <c r="E50" s="318"/>
      <c r="F50" s="318"/>
      <c r="G50" s="318"/>
      <c r="H50" s="318"/>
      <c r="I50" s="158"/>
      <c r="J50" s="158"/>
      <c r="K50" s="158"/>
    </row>
    <row r="51" spans="1:11" s="159" customFormat="1">
      <c r="A51" s="316"/>
      <c r="B51" s="317"/>
      <c r="C51" s="317"/>
      <c r="D51" s="318"/>
      <c r="E51" s="318"/>
      <c r="F51" s="318"/>
      <c r="G51" s="318"/>
      <c r="H51" s="318"/>
      <c r="I51" s="158"/>
      <c r="J51" s="158"/>
      <c r="K51" s="158"/>
    </row>
    <row r="52" spans="1:11" s="159" customFormat="1">
      <c r="A52" s="316"/>
      <c r="B52" s="317"/>
      <c r="C52" s="317"/>
      <c r="D52" s="318"/>
      <c r="E52" s="318"/>
      <c r="F52" s="318"/>
      <c r="G52" s="318"/>
      <c r="H52" s="318"/>
      <c r="I52" s="158"/>
      <c r="J52" s="158"/>
      <c r="K52" s="158"/>
    </row>
    <row r="53" spans="1:11" s="159" customFormat="1">
      <c r="A53" s="316"/>
      <c r="B53" s="317"/>
      <c r="C53" s="317"/>
      <c r="D53" s="318"/>
      <c r="E53" s="318"/>
      <c r="F53" s="318"/>
      <c r="G53" s="318"/>
      <c r="H53" s="318"/>
      <c r="I53" s="158"/>
      <c r="J53" s="158"/>
      <c r="K53" s="158"/>
    </row>
    <row r="54" spans="1:11" s="159" customFormat="1">
      <c r="A54" s="316"/>
      <c r="B54" s="317"/>
      <c r="C54" s="317"/>
      <c r="D54" s="318"/>
      <c r="E54" s="318"/>
      <c r="F54" s="318"/>
      <c r="G54" s="318"/>
      <c r="H54" s="318"/>
      <c r="I54" s="158"/>
      <c r="J54" s="158"/>
      <c r="K54" s="158"/>
    </row>
    <row r="55" spans="1:11" s="159" customFormat="1">
      <c r="A55" s="316"/>
      <c r="B55" s="317"/>
      <c r="C55" s="317"/>
      <c r="D55" s="318"/>
      <c r="E55" s="318"/>
      <c r="F55" s="318"/>
      <c r="G55" s="318"/>
      <c r="H55" s="318"/>
      <c r="I55" s="158"/>
      <c r="J55" s="158"/>
      <c r="K55" s="158"/>
    </row>
    <row r="56" spans="1:11" s="159" customFormat="1">
      <c r="A56" s="316"/>
      <c r="B56" s="317"/>
      <c r="C56" s="317"/>
      <c r="D56" s="318"/>
      <c r="E56" s="318"/>
      <c r="F56" s="318"/>
      <c r="G56" s="318"/>
      <c r="H56" s="318"/>
      <c r="I56" s="158"/>
      <c r="J56" s="158"/>
      <c r="K56" s="158"/>
    </row>
    <row r="57" spans="1:11" s="159" customFormat="1">
      <c r="A57" s="316"/>
      <c r="B57" s="317"/>
      <c r="C57" s="317"/>
      <c r="D57" s="318"/>
      <c r="E57" s="318"/>
      <c r="F57" s="318"/>
      <c r="G57" s="318"/>
      <c r="H57" s="318"/>
      <c r="I57" s="158"/>
      <c r="J57" s="158"/>
      <c r="K57" s="158"/>
    </row>
    <row r="58" spans="1:11" s="159" customFormat="1">
      <c r="A58" s="316"/>
      <c r="B58" s="317"/>
      <c r="C58" s="317"/>
      <c r="D58" s="318"/>
      <c r="E58" s="318"/>
      <c r="F58" s="318"/>
      <c r="G58" s="318"/>
      <c r="H58" s="318"/>
      <c r="I58" s="158"/>
      <c r="J58" s="158"/>
      <c r="K58" s="158"/>
    </row>
    <row r="59" spans="1:11" s="159" customFormat="1">
      <c r="A59" s="316"/>
      <c r="B59" s="317"/>
      <c r="C59" s="317"/>
      <c r="D59" s="318"/>
      <c r="E59" s="318"/>
      <c r="F59" s="318"/>
      <c r="G59" s="318"/>
      <c r="H59" s="318"/>
      <c r="I59" s="158"/>
      <c r="J59" s="158"/>
      <c r="K59" s="158"/>
    </row>
    <row r="60" spans="1:11" s="159" customFormat="1">
      <c r="A60" s="316"/>
      <c r="B60" s="317"/>
      <c r="C60" s="317"/>
      <c r="D60" s="318"/>
      <c r="E60" s="318"/>
      <c r="F60" s="318"/>
      <c r="G60" s="318"/>
      <c r="H60" s="318"/>
      <c r="I60" s="158"/>
      <c r="J60" s="158"/>
      <c r="K60" s="158"/>
    </row>
    <row r="61" spans="1:11" s="159" customFormat="1">
      <c r="A61" s="316"/>
      <c r="B61" s="317"/>
      <c r="C61" s="317"/>
      <c r="D61" s="318"/>
      <c r="E61" s="318"/>
      <c r="F61" s="318"/>
      <c r="G61" s="318"/>
      <c r="H61" s="318"/>
      <c r="I61" s="158"/>
      <c r="J61" s="158"/>
      <c r="K61" s="158"/>
    </row>
    <row r="62" spans="1:11" s="159" customFormat="1">
      <c r="A62" s="316"/>
      <c r="B62" s="317"/>
      <c r="C62" s="317"/>
      <c r="D62" s="318"/>
      <c r="E62" s="318"/>
      <c r="F62" s="318"/>
      <c r="G62" s="318"/>
      <c r="H62" s="318"/>
      <c r="I62" s="158"/>
      <c r="J62" s="158"/>
      <c r="K62" s="158"/>
    </row>
    <row r="63" spans="1:11" s="159" customFormat="1">
      <c r="A63" s="316"/>
      <c r="B63" s="317"/>
      <c r="C63" s="317"/>
      <c r="D63" s="318"/>
      <c r="E63" s="318"/>
      <c r="F63" s="318"/>
      <c r="G63" s="318"/>
      <c r="H63" s="318"/>
      <c r="I63" s="158"/>
      <c r="J63" s="158"/>
      <c r="K63" s="158"/>
    </row>
    <row r="64" spans="1:11" s="159" customFormat="1">
      <c r="A64" s="316"/>
      <c r="B64" s="317"/>
      <c r="C64" s="317"/>
      <c r="D64" s="318"/>
      <c r="E64" s="318"/>
      <c r="F64" s="318"/>
      <c r="G64" s="318"/>
      <c r="H64" s="318"/>
      <c r="I64" s="158"/>
      <c r="J64" s="158"/>
      <c r="K64" s="158"/>
    </row>
    <row r="65" spans="1:11" s="159" customFormat="1">
      <c r="A65" s="316"/>
      <c r="B65" s="317"/>
      <c r="C65" s="317"/>
      <c r="D65" s="318"/>
      <c r="E65" s="318"/>
      <c r="F65" s="318"/>
      <c r="G65" s="318"/>
      <c r="H65" s="318"/>
      <c r="I65" s="158"/>
      <c r="J65" s="158"/>
      <c r="K65" s="158"/>
    </row>
    <row r="66" spans="1:11" s="159" customFormat="1">
      <c r="A66" s="316"/>
      <c r="B66" s="317"/>
      <c r="C66" s="317"/>
      <c r="D66" s="318"/>
      <c r="E66" s="318"/>
      <c r="F66" s="318"/>
      <c r="G66" s="318"/>
      <c r="H66" s="318"/>
      <c r="I66" s="158"/>
      <c r="J66" s="158"/>
      <c r="K66" s="158"/>
    </row>
    <row r="67" spans="1:11" s="159" customFormat="1">
      <c r="A67" s="316"/>
      <c r="B67" s="317"/>
      <c r="C67" s="317"/>
      <c r="D67" s="318"/>
      <c r="E67" s="318"/>
      <c r="F67" s="318"/>
      <c r="G67" s="318"/>
      <c r="H67" s="318"/>
      <c r="I67" s="158"/>
      <c r="J67" s="158"/>
      <c r="K67" s="158"/>
    </row>
    <row r="68" spans="1:11" s="159" customFormat="1">
      <c r="A68" s="316"/>
      <c r="B68" s="317"/>
      <c r="C68" s="317"/>
      <c r="D68" s="318"/>
      <c r="E68" s="318"/>
      <c r="F68" s="318"/>
      <c r="G68" s="318"/>
      <c r="H68" s="318"/>
      <c r="I68" s="158"/>
      <c r="J68" s="158"/>
      <c r="K68" s="158"/>
    </row>
    <row r="69" spans="1:11" s="159" customFormat="1">
      <c r="A69" s="316"/>
      <c r="B69" s="317"/>
      <c r="C69" s="317"/>
      <c r="D69" s="318"/>
      <c r="E69" s="318"/>
      <c r="F69" s="318"/>
      <c r="G69" s="318"/>
      <c r="H69" s="318"/>
      <c r="I69" s="158"/>
      <c r="J69" s="158"/>
      <c r="K69" s="158"/>
    </row>
    <row r="70" spans="1:11" s="159" customFormat="1">
      <c r="A70" s="316"/>
      <c r="B70" s="317"/>
      <c r="C70" s="317"/>
      <c r="D70" s="318"/>
      <c r="E70" s="318"/>
      <c r="F70" s="318"/>
      <c r="G70" s="318"/>
      <c r="H70" s="318"/>
      <c r="I70" s="158"/>
      <c r="J70" s="158"/>
      <c r="K70" s="158"/>
    </row>
    <row r="71" spans="1:11" s="159" customFormat="1">
      <c r="A71" s="316"/>
      <c r="B71" s="317"/>
      <c r="C71" s="317"/>
      <c r="D71" s="318"/>
      <c r="E71" s="318"/>
      <c r="F71" s="318"/>
      <c r="G71" s="318"/>
      <c r="H71" s="318"/>
      <c r="I71" s="158"/>
      <c r="J71" s="158"/>
      <c r="K71" s="158"/>
    </row>
    <row r="72" spans="1:11" s="159" customFormat="1">
      <c r="A72" s="316"/>
      <c r="B72" s="317"/>
      <c r="C72" s="317"/>
      <c r="D72" s="318"/>
      <c r="E72" s="318"/>
      <c r="F72" s="318"/>
      <c r="G72" s="318"/>
      <c r="H72" s="318"/>
      <c r="I72" s="158"/>
      <c r="J72" s="158"/>
      <c r="K72" s="158"/>
    </row>
    <row r="73" spans="1:11" s="159" customFormat="1">
      <c r="A73" s="316"/>
      <c r="B73" s="317"/>
      <c r="C73" s="317"/>
      <c r="D73" s="318"/>
      <c r="E73" s="318"/>
      <c r="F73" s="318"/>
      <c r="G73" s="318"/>
      <c r="H73" s="318"/>
      <c r="I73" s="158"/>
      <c r="J73" s="158"/>
      <c r="K73" s="158"/>
    </row>
    <row r="74" spans="1:11" s="159" customFormat="1">
      <c r="A74" s="316"/>
      <c r="B74" s="317"/>
      <c r="C74" s="317"/>
      <c r="D74" s="318"/>
      <c r="E74" s="318"/>
      <c r="F74" s="318"/>
      <c r="G74" s="318"/>
      <c r="H74" s="318"/>
      <c r="I74" s="158"/>
      <c r="J74" s="158"/>
      <c r="K74" s="158"/>
    </row>
    <row r="75" spans="1:11" s="159" customFormat="1">
      <c r="A75" s="316"/>
      <c r="B75" s="317"/>
      <c r="C75" s="317"/>
      <c r="D75" s="318"/>
      <c r="E75" s="318"/>
      <c r="F75" s="318"/>
      <c r="G75" s="318"/>
      <c r="H75" s="318"/>
      <c r="I75" s="158"/>
      <c r="J75" s="158"/>
      <c r="K75" s="158"/>
    </row>
    <row r="76" spans="1:11" s="159" customFormat="1">
      <c r="A76" s="316"/>
      <c r="B76" s="317"/>
      <c r="C76" s="317"/>
      <c r="D76" s="318"/>
      <c r="E76" s="318"/>
      <c r="F76" s="318"/>
      <c r="G76" s="318"/>
      <c r="H76" s="318"/>
      <c r="I76" s="158"/>
      <c r="J76" s="158"/>
      <c r="K76" s="158"/>
    </row>
    <row r="77" spans="1:11" s="159" customFormat="1">
      <c r="A77" s="316"/>
      <c r="B77" s="317"/>
      <c r="C77" s="317"/>
      <c r="D77" s="318"/>
      <c r="E77" s="318"/>
      <c r="F77" s="318"/>
      <c r="G77" s="318"/>
      <c r="H77" s="318"/>
      <c r="I77" s="158"/>
      <c r="J77" s="158"/>
      <c r="K77" s="158"/>
    </row>
    <row r="78" spans="1:11" s="159" customFormat="1">
      <c r="A78" s="316"/>
      <c r="B78" s="317"/>
      <c r="C78" s="317"/>
      <c r="D78" s="318"/>
      <c r="E78" s="318"/>
      <c r="F78" s="318"/>
      <c r="G78" s="318"/>
      <c r="H78" s="318"/>
      <c r="I78" s="158"/>
      <c r="J78" s="158"/>
      <c r="K78" s="158"/>
    </row>
    <row r="79" spans="1:11" s="159" customFormat="1">
      <c r="A79" s="316"/>
      <c r="B79" s="317"/>
      <c r="C79" s="317"/>
      <c r="D79" s="318"/>
      <c r="E79" s="318"/>
      <c r="F79" s="318"/>
      <c r="G79" s="318"/>
      <c r="H79" s="318"/>
      <c r="I79" s="158"/>
      <c r="J79" s="158"/>
      <c r="K79" s="158"/>
    </row>
    <row r="80" spans="1:11" s="159" customFormat="1">
      <c r="A80" s="316"/>
      <c r="B80" s="317"/>
      <c r="C80" s="317"/>
      <c r="D80" s="318"/>
      <c r="E80" s="318"/>
      <c r="F80" s="318"/>
      <c r="G80" s="318"/>
      <c r="H80" s="318"/>
      <c r="I80" s="158"/>
      <c r="J80" s="158"/>
      <c r="K80" s="158"/>
    </row>
    <row r="81" spans="1:11" s="159" customFormat="1">
      <c r="A81" s="316"/>
      <c r="B81" s="317"/>
      <c r="C81" s="317"/>
      <c r="D81" s="318"/>
      <c r="E81" s="318"/>
      <c r="F81" s="318"/>
      <c r="G81" s="318"/>
      <c r="H81" s="318"/>
      <c r="I81" s="158"/>
      <c r="J81" s="158"/>
      <c r="K81" s="158"/>
    </row>
    <row r="82" spans="1:11" s="159" customFormat="1">
      <c r="A82" s="316"/>
      <c r="B82" s="317"/>
      <c r="C82" s="317"/>
      <c r="D82" s="318"/>
      <c r="E82" s="318"/>
      <c r="F82" s="318"/>
      <c r="G82" s="318"/>
      <c r="H82" s="318"/>
      <c r="I82" s="158"/>
      <c r="J82" s="158"/>
      <c r="K82" s="158"/>
    </row>
    <row r="83" spans="1:11" s="159" customFormat="1">
      <c r="A83" s="316"/>
      <c r="B83" s="317"/>
      <c r="C83" s="317"/>
      <c r="D83" s="318"/>
      <c r="E83" s="318"/>
      <c r="F83" s="318"/>
      <c r="G83" s="318"/>
      <c r="H83" s="318"/>
      <c r="I83" s="158"/>
      <c r="J83" s="158"/>
      <c r="K83" s="158"/>
    </row>
    <row r="84" spans="1:11" s="159" customFormat="1">
      <c r="A84" s="316"/>
      <c r="B84" s="317"/>
      <c r="C84" s="317"/>
      <c r="D84" s="318"/>
      <c r="E84" s="318"/>
      <c r="F84" s="318"/>
      <c r="G84" s="318"/>
      <c r="H84" s="318"/>
      <c r="I84" s="158"/>
      <c r="J84" s="158"/>
      <c r="K84" s="158"/>
    </row>
    <row r="85" spans="1:11" s="159" customFormat="1">
      <c r="A85" s="316"/>
      <c r="B85" s="317"/>
      <c r="C85" s="317"/>
      <c r="D85" s="318"/>
      <c r="E85" s="318"/>
      <c r="F85" s="318"/>
      <c r="G85" s="318"/>
      <c r="H85" s="318"/>
      <c r="I85" s="158"/>
      <c r="J85" s="158"/>
      <c r="K85" s="158"/>
    </row>
    <row r="86" spans="1:11" s="159" customFormat="1">
      <c r="A86" s="316"/>
      <c r="B86" s="317"/>
      <c r="C86" s="317"/>
      <c r="D86" s="318"/>
      <c r="E86" s="318"/>
      <c r="F86" s="318"/>
      <c r="G86" s="318"/>
      <c r="H86" s="318"/>
      <c r="I86" s="158"/>
      <c r="J86" s="158"/>
      <c r="K86" s="158"/>
    </row>
    <row r="87" spans="1:11" s="159" customFormat="1">
      <c r="A87" s="316"/>
      <c r="B87" s="317"/>
      <c r="C87" s="317"/>
      <c r="D87" s="318"/>
      <c r="E87" s="318"/>
      <c r="F87" s="318"/>
      <c r="G87" s="318"/>
      <c r="H87" s="318"/>
      <c r="I87" s="158"/>
      <c r="J87" s="158"/>
      <c r="K87" s="158"/>
    </row>
    <row r="88" spans="1:11" s="159" customFormat="1">
      <c r="A88" s="316"/>
      <c r="B88" s="317"/>
      <c r="C88" s="317"/>
      <c r="D88" s="318"/>
      <c r="E88" s="318"/>
      <c r="F88" s="318"/>
      <c r="G88" s="318"/>
      <c r="H88" s="318"/>
      <c r="I88" s="158"/>
      <c r="J88" s="158"/>
      <c r="K88" s="158"/>
    </row>
    <row r="89" spans="1:11" s="159" customFormat="1">
      <c r="A89" s="316"/>
      <c r="B89" s="317"/>
      <c r="C89" s="317"/>
      <c r="D89" s="318"/>
      <c r="E89" s="318"/>
      <c r="F89" s="318"/>
      <c r="G89" s="318"/>
      <c r="H89" s="318"/>
      <c r="I89" s="158"/>
      <c r="J89" s="158"/>
      <c r="K89" s="158"/>
    </row>
    <row r="90" spans="1:11" s="159" customFormat="1">
      <c r="A90" s="316"/>
      <c r="B90" s="317"/>
      <c r="C90" s="317"/>
      <c r="D90" s="318"/>
      <c r="E90" s="318"/>
      <c r="F90" s="318"/>
      <c r="G90" s="318"/>
      <c r="H90" s="318"/>
      <c r="I90" s="158"/>
      <c r="J90" s="158"/>
      <c r="K90" s="158"/>
    </row>
    <row r="91" spans="1:11" s="159" customFormat="1">
      <c r="A91" s="316"/>
      <c r="B91" s="317"/>
      <c r="C91" s="317"/>
      <c r="D91" s="318"/>
      <c r="E91" s="318"/>
      <c r="F91" s="318"/>
      <c r="G91" s="318"/>
      <c r="H91" s="318"/>
      <c r="I91" s="158"/>
      <c r="J91" s="158"/>
      <c r="K91" s="158"/>
    </row>
    <row r="92" spans="1:11" s="159" customFormat="1">
      <c r="A92" s="316"/>
      <c r="B92" s="317"/>
      <c r="C92" s="317"/>
      <c r="D92" s="318"/>
      <c r="E92" s="318"/>
      <c r="F92" s="318"/>
      <c r="G92" s="318"/>
      <c r="H92" s="318"/>
      <c r="I92" s="158"/>
      <c r="J92" s="158"/>
      <c r="K92" s="158"/>
    </row>
    <row r="93" spans="1:11" s="159" customFormat="1">
      <c r="A93" s="316"/>
      <c r="B93" s="317"/>
      <c r="C93" s="317"/>
      <c r="D93" s="318"/>
      <c r="E93" s="318"/>
      <c r="F93" s="318"/>
      <c r="G93" s="318"/>
      <c r="H93" s="318"/>
      <c r="I93" s="158"/>
      <c r="J93" s="158"/>
      <c r="K93" s="158"/>
    </row>
    <row r="94" spans="1:11" s="159" customFormat="1">
      <c r="A94" s="316"/>
      <c r="B94" s="317"/>
      <c r="C94" s="317"/>
      <c r="D94" s="318"/>
      <c r="E94" s="318"/>
      <c r="F94" s="318"/>
      <c r="G94" s="318"/>
      <c r="H94" s="318"/>
      <c r="I94" s="158"/>
      <c r="J94" s="158"/>
      <c r="K94" s="158"/>
    </row>
    <row r="95" spans="1:11" s="159" customFormat="1">
      <c r="A95" s="316"/>
      <c r="B95" s="317"/>
      <c r="C95" s="317"/>
      <c r="D95" s="318"/>
      <c r="E95" s="318"/>
      <c r="F95" s="318"/>
      <c r="G95" s="318"/>
      <c r="H95" s="318"/>
      <c r="I95" s="158"/>
      <c r="J95" s="158"/>
      <c r="K95" s="158"/>
    </row>
    <row r="96" spans="1:11" s="159" customFormat="1">
      <c r="A96" s="316"/>
      <c r="B96" s="317"/>
      <c r="C96" s="317"/>
      <c r="D96" s="318"/>
      <c r="E96" s="318"/>
      <c r="F96" s="318"/>
      <c r="G96" s="318"/>
      <c r="H96" s="318"/>
      <c r="I96" s="158"/>
      <c r="J96" s="158"/>
      <c r="K96" s="158"/>
    </row>
    <row r="97" spans="1:11" s="159" customFormat="1">
      <c r="A97" s="316"/>
      <c r="B97" s="317"/>
      <c r="C97" s="317"/>
      <c r="D97" s="318"/>
      <c r="E97" s="318"/>
      <c r="F97" s="318"/>
      <c r="G97" s="318"/>
      <c r="H97" s="318"/>
      <c r="I97" s="158"/>
      <c r="J97" s="158"/>
      <c r="K97" s="158"/>
    </row>
    <row r="98" spans="1:11" s="159" customFormat="1">
      <c r="A98" s="316"/>
      <c r="B98" s="317"/>
      <c r="C98" s="317"/>
      <c r="D98" s="318"/>
      <c r="E98" s="318"/>
      <c r="F98" s="318"/>
      <c r="G98" s="318"/>
      <c r="H98" s="318"/>
      <c r="I98" s="158"/>
      <c r="J98" s="158"/>
      <c r="K98" s="158"/>
    </row>
    <row r="99" spans="1:11" s="159" customFormat="1">
      <c r="A99" s="316"/>
      <c r="B99" s="317"/>
      <c r="C99" s="317"/>
      <c r="D99" s="318"/>
      <c r="E99" s="318"/>
      <c r="F99" s="318"/>
      <c r="G99" s="318"/>
      <c r="H99" s="318"/>
      <c r="I99" s="158"/>
      <c r="J99" s="158"/>
      <c r="K99" s="158"/>
    </row>
    <row r="100" spans="1:11" s="159" customFormat="1">
      <c r="A100" s="316"/>
      <c r="B100" s="317"/>
      <c r="C100" s="317"/>
      <c r="D100" s="318"/>
      <c r="E100" s="318"/>
      <c r="F100" s="318"/>
      <c r="G100" s="318"/>
      <c r="H100" s="318"/>
      <c r="I100" s="158"/>
      <c r="J100" s="158"/>
      <c r="K100" s="158"/>
    </row>
    <row r="101" spans="1:11" s="159" customFormat="1">
      <c r="A101" s="316"/>
      <c r="B101" s="317"/>
      <c r="C101" s="317"/>
      <c r="D101" s="318"/>
      <c r="E101" s="318"/>
      <c r="F101" s="318"/>
      <c r="G101" s="318"/>
      <c r="H101" s="318"/>
      <c r="I101" s="158"/>
      <c r="J101" s="158"/>
      <c r="K101" s="158"/>
    </row>
    <row r="102" spans="1:11" s="159" customFormat="1">
      <c r="A102" s="316"/>
      <c r="B102" s="317"/>
      <c r="C102" s="317"/>
      <c r="D102" s="318"/>
      <c r="E102" s="318"/>
      <c r="F102" s="318"/>
      <c r="G102" s="318"/>
      <c r="H102" s="318"/>
      <c r="I102" s="158"/>
      <c r="J102" s="158"/>
      <c r="K102" s="158"/>
    </row>
    <row r="103" spans="1:11" s="159" customFormat="1">
      <c r="A103" s="316"/>
      <c r="B103" s="317"/>
      <c r="C103" s="317"/>
      <c r="D103" s="318"/>
      <c r="E103" s="318"/>
      <c r="F103" s="318"/>
      <c r="G103" s="318"/>
      <c r="H103" s="318"/>
      <c r="I103" s="158"/>
      <c r="J103" s="158"/>
      <c r="K103" s="158"/>
    </row>
    <row r="104" spans="1:11" s="159" customFormat="1">
      <c r="A104" s="316"/>
      <c r="B104" s="317"/>
      <c r="C104" s="317"/>
      <c r="D104" s="318"/>
      <c r="E104" s="318"/>
      <c r="F104" s="318"/>
      <c r="G104" s="318"/>
      <c r="H104" s="318"/>
      <c r="I104" s="158"/>
      <c r="J104" s="158"/>
      <c r="K104" s="158"/>
    </row>
    <row r="105" spans="1:11" s="159" customFormat="1">
      <c r="A105" s="316"/>
      <c r="B105" s="317"/>
      <c r="C105" s="317"/>
      <c r="D105" s="318"/>
      <c r="E105" s="318"/>
      <c r="F105" s="318"/>
      <c r="G105" s="318"/>
      <c r="H105" s="318"/>
      <c r="I105" s="158"/>
      <c r="J105" s="158"/>
      <c r="K105" s="158"/>
    </row>
    <row r="106" spans="1:11" s="159" customFormat="1">
      <c r="A106" s="316"/>
      <c r="B106" s="317"/>
      <c r="C106" s="317"/>
      <c r="D106" s="318"/>
      <c r="E106" s="318"/>
      <c r="F106" s="318"/>
      <c r="G106" s="318"/>
      <c r="H106" s="318"/>
      <c r="I106" s="158"/>
      <c r="J106" s="158"/>
      <c r="K106" s="158"/>
    </row>
    <row r="107" spans="1:11" s="159" customFormat="1">
      <c r="A107" s="316"/>
      <c r="B107" s="317"/>
      <c r="C107" s="317"/>
      <c r="D107" s="318"/>
      <c r="E107" s="318"/>
      <c r="F107" s="318"/>
      <c r="G107" s="318"/>
      <c r="H107" s="318"/>
      <c r="I107" s="158"/>
      <c r="J107" s="158"/>
      <c r="K107" s="158"/>
    </row>
    <row r="108" spans="1:11" s="159" customFormat="1">
      <c r="A108" s="316"/>
      <c r="B108" s="317"/>
      <c r="C108" s="317"/>
      <c r="D108" s="318"/>
      <c r="E108" s="318"/>
      <c r="F108" s="318"/>
      <c r="G108" s="318"/>
      <c r="H108" s="318"/>
      <c r="I108" s="158"/>
      <c r="J108" s="158"/>
      <c r="K108" s="158"/>
    </row>
    <row r="109" spans="1:11" s="159" customFormat="1">
      <c r="A109" s="316"/>
      <c r="B109" s="317"/>
      <c r="C109" s="317"/>
      <c r="D109" s="318"/>
      <c r="E109" s="318"/>
      <c r="F109" s="318"/>
      <c r="G109" s="318"/>
      <c r="H109" s="318"/>
      <c r="I109" s="158"/>
      <c r="J109" s="158"/>
      <c r="K109" s="158"/>
    </row>
    <row r="110" spans="1:11" s="159" customFormat="1">
      <c r="A110" s="316"/>
      <c r="B110" s="317"/>
      <c r="C110" s="317"/>
      <c r="D110" s="318"/>
      <c r="E110" s="318"/>
      <c r="F110" s="318"/>
      <c r="G110" s="318"/>
      <c r="H110" s="318"/>
      <c r="I110" s="158"/>
      <c r="J110" s="158"/>
      <c r="K110" s="158"/>
    </row>
    <row r="111" spans="1:11" s="159" customFormat="1">
      <c r="A111" s="316"/>
      <c r="B111" s="317"/>
      <c r="C111" s="317"/>
      <c r="D111" s="318"/>
      <c r="E111" s="318"/>
      <c r="F111" s="318"/>
      <c r="G111" s="318"/>
      <c r="H111" s="318"/>
      <c r="I111" s="158"/>
      <c r="J111" s="158"/>
      <c r="K111" s="158"/>
    </row>
    <row r="112" spans="1:11" s="159" customFormat="1">
      <c r="A112" s="316"/>
      <c r="B112" s="317"/>
      <c r="C112" s="317"/>
      <c r="D112" s="318"/>
      <c r="E112" s="318"/>
      <c r="F112" s="318"/>
      <c r="G112" s="318"/>
      <c r="H112" s="318"/>
      <c r="I112" s="158"/>
      <c r="J112" s="158"/>
      <c r="K112" s="158"/>
    </row>
    <row r="113" spans="1:11" s="159" customFormat="1">
      <c r="A113" s="316"/>
      <c r="B113" s="317"/>
      <c r="C113" s="317"/>
      <c r="D113" s="318"/>
      <c r="E113" s="318"/>
      <c r="F113" s="318"/>
      <c r="G113" s="318"/>
      <c r="H113" s="318"/>
      <c r="I113" s="158"/>
      <c r="J113" s="158"/>
      <c r="K113" s="158"/>
    </row>
    <row r="114" spans="1:11" s="159" customFormat="1">
      <c r="A114" s="316"/>
      <c r="B114" s="317"/>
      <c r="C114" s="317"/>
      <c r="D114" s="318"/>
      <c r="E114" s="318"/>
      <c r="F114" s="318"/>
      <c r="G114" s="318"/>
      <c r="H114" s="318"/>
      <c r="I114" s="158"/>
      <c r="J114" s="158"/>
      <c r="K114" s="158"/>
    </row>
    <row r="115" spans="1:11" s="159" customFormat="1">
      <c r="A115" s="316"/>
      <c r="B115" s="317"/>
      <c r="C115" s="317"/>
      <c r="D115" s="318"/>
      <c r="E115" s="318"/>
      <c r="F115" s="318"/>
      <c r="G115" s="318"/>
      <c r="H115" s="318"/>
      <c r="I115" s="158"/>
      <c r="J115" s="158"/>
      <c r="K115" s="158"/>
    </row>
    <row r="116" spans="1:11" s="159" customFormat="1">
      <c r="A116" s="316"/>
      <c r="B116" s="317"/>
      <c r="C116" s="317"/>
      <c r="D116" s="318"/>
      <c r="E116" s="318"/>
      <c r="F116" s="318"/>
      <c r="G116" s="318"/>
      <c r="H116" s="318"/>
      <c r="I116" s="158"/>
      <c r="J116" s="158"/>
      <c r="K116" s="158"/>
    </row>
    <row r="117" spans="1:11" s="159" customFormat="1">
      <c r="A117" s="316"/>
      <c r="B117" s="317"/>
      <c r="C117" s="317"/>
      <c r="D117" s="318"/>
      <c r="E117" s="318"/>
      <c r="F117" s="318"/>
      <c r="G117" s="318"/>
      <c r="H117" s="318"/>
      <c r="I117" s="158"/>
      <c r="J117" s="158"/>
      <c r="K117" s="158"/>
    </row>
    <row r="118" spans="1:11" s="159" customFormat="1">
      <c r="A118" s="316"/>
      <c r="B118" s="317"/>
      <c r="C118" s="317"/>
      <c r="D118" s="318"/>
      <c r="E118" s="318"/>
      <c r="F118" s="318"/>
      <c r="G118" s="318"/>
      <c r="H118" s="318"/>
      <c r="I118" s="158"/>
      <c r="J118" s="158"/>
      <c r="K118" s="158"/>
    </row>
    <row r="119" spans="1:11" s="159" customFormat="1">
      <c r="A119" s="316"/>
      <c r="B119" s="317"/>
      <c r="C119" s="317"/>
      <c r="D119" s="318"/>
      <c r="E119" s="318"/>
      <c r="F119" s="318"/>
      <c r="G119" s="318"/>
      <c r="H119" s="318"/>
      <c r="I119" s="158"/>
      <c r="J119" s="158"/>
      <c r="K119" s="158"/>
    </row>
    <row r="120" spans="1:11" s="159" customFormat="1">
      <c r="A120" s="316"/>
      <c r="B120" s="317"/>
      <c r="C120" s="317"/>
      <c r="D120" s="318"/>
      <c r="E120" s="318"/>
      <c r="F120" s="318"/>
      <c r="G120" s="318"/>
      <c r="H120" s="318"/>
      <c r="I120" s="158"/>
      <c r="J120" s="158"/>
      <c r="K120" s="158"/>
    </row>
    <row r="121" spans="1:11" s="159" customFormat="1">
      <c r="A121" s="316"/>
      <c r="B121" s="317"/>
      <c r="C121" s="317"/>
      <c r="D121" s="318"/>
      <c r="E121" s="318"/>
      <c r="F121" s="318"/>
      <c r="G121" s="318"/>
      <c r="H121" s="318"/>
      <c r="I121" s="158"/>
      <c r="J121" s="158"/>
      <c r="K121" s="158"/>
    </row>
    <row r="122" spans="1:11" s="159" customFormat="1">
      <c r="A122" s="316"/>
      <c r="B122" s="317"/>
      <c r="C122" s="317"/>
      <c r="D122" s="318"/>
      <c r="E122" s="318"/>
      <c r="F122" s="318"/>
      <c r="G122" s="318"/>
      <c r="H122" s="318"/>
      <c r="I122" s="158"/>
      <c r="J122" s="158"/>
      <c r="K122" s="158"/>
    </row>
    <row r="123" spans="1:11" s="159" customFormat="1">
      <c r="A123" s="316"/>
      <c r="B123" s="317"/>
      <c r="C123" s="317"/>
      <c r="D123" s="318"/>
      <c r="E123" s="318"/>
      <c r="F123" s="318"/>
      <c r="G123" s="318"/>
      <c r="H123" s="318"/>
      <c r="I123" s="158"/>
      <c r="J123" s="158"/>
      <c r="K123" s="158"/>
    </row>
    <row r="124" spans="1:11" s="159" customFormat="1">
      <c r="A124" s="316"/>
      <c r="B124" s="317"/>
      <c r="C124" s="317"/>
      <c r="D124" s="318"/>
      <c r="E124" s="318"/>
      <c r="F124" s="318"/>
      <c r="G124" s="318"/>
      <c r="H124" s="318"/>
      <c r="I124" s="158"/>
      <c r="J124" s="158"/>
      <c r="K124" s="158"/>
    </row>
    <row r="125" spans="1:11" s="159" customFormat="1">
      <c r="A125" s="316"/>
      <c r="B125" s="317"/>
      <c r="C125" s="317"/>
      <c r="D125" s="318"/>
      <c r="E125" s="318"/>
      <c r="F125" s="318"/>
      <c r="G125" s="318"/>
      <c r="H125" s="318"/>
      <c r="I125" s="158"/>
      <c r="J125" s="158"/>
      <c r="K125" s="158"/>
    </row>
    <row r="126" spans="1:11" s="159" customFormat="1">
      <c r="A126" s="316"/>
      <c r="B126" s="317"/>
      <c r="C126" s="317"/>
      <c r="D126" s="318"/>
      <c r="E126" s="318"/>
      <c r="F126" s="318"/>
      <c r="G126" s="318"/>
      <c r="H126" s="318"/>
      <c r="I126" s="158"/>
      <c r="J126" s="158"/>
      <c r="K126" s="158"/>
    </row>
    <row r="127" spans="1:11" s="159" customFormat="1">
      <c r="A127" s="316"/>
      <c r="B127" s="317"/>
      <c r="C127" s="317"/>
      <c r="D127" s="318"/>
      <c r="E127" s="318"/>
      <c r="F127" s="318"/>
      <c r="G127" s="318"/>
      <c r="H127" s="318"/>
      <c r="I127" s="158"/>
      <c r="J127" s="158"/>
      <c r="K127" s="158"/>
    </row>
    <row r="128" spans="1:11" s="159" customFormat="1">
      <c r="A128" s="316"/>
      <c r="B128" s="317"/>
      <c r="C128" s="317"/>
      <c r="D128" s="318"/>
      <c r="E128" s="318"/>
      <c r="F128" s="318"/>
      <c r="G128" s="318"/>
      <c r="H128" s="318"/>
      <c r="I128" s="158"/>
      <c r="J128" s="158"/>
      <c r="K128" s="158"/>
    </row>
    <row r="129" spans="1:11" s="159" customFormat="1">
      <c r="A129" s="316"/>
      <c r="B129" s="317"/>
      <c r="C129" s="317"/>
      <c r="D129" s="318"/>
      <c r="E129" s="318"/>
      <c r="F129" s="318"/>
      <c r="G129" s="318"/>
      <c r="H129" s="318"/>
      <c r="I129" s="158"/>
      <c r="J129" s="158"/>
      <c r="K129" s="158"/>
    </row>
    <row r="130" spans="1:11" s="159" customFormat="1">
      <c r="A130" s="316"/>
      <c r="B130" s="317"/>
      <c r="C130" s="317"/>
      <c r="D130" s="318"/>
      <c r="E130" s="318"/>
      <c r="F130" s="318"/>
      <c r="G130" s="318"/>
      <c r="H130" s="318"/>
      <c r="I130" s="158"/>
      <c r="J130" s="158"/>
      <c r="K130" s="158"/>
    </row>
    <row r="131" spans="1:11" s="159" customFormat="1">
      <c r="A131" s="316"/>
      <c r="B131" s="317"/>
      <c r="C131" s="317"/>
      <c r="D131" s="318"/>
      <c r="E131" s="318"/>
      <c r="F131" s="318"/>
      <c r="G131" s="318"/>
      <c r="H131" s="318"/>
      <c r="I131" s="158"/>
      <c r="J131" s="158"/>
      <c r="K131" s="158"/>
    </row>
    <row r="132" spans="1:11" s="159" customFormat="1">
      <c r="A132" s="316"/>
      <c r="B132" s="317"/>
      <c r="C132" s="317"/>
      <c r="D132" s="318"/>
      <c r="E132" s="318"/>
      <c r="F132" s="318"/>
      <c r="G132" s="318"/>
      <c r="H132" s="318"/>
      <c r="I132" s="158"/>
      <c r="J132" s="158"/>
      <c r="K132" s="158"/>
    </row>
    <row r="133" spans="1:11" s="159" customFormat="1">
      <c r="A133" s="316"/>
      <c r="B133" s="317"/>
      <c r="C133" s="317"/>
      <c r="D133" s="318"/>
      <c r="E133" s="318"/>
      <c r="F133" s="318"/>
      <c r="G133" s="318"/>
      <c r="H133" s="318"/>
      <c r="I133" s="158"/>
      <c r="J133" s="158"/>
      <c r="K133" s="158"/>
    </row>
    <row r="134" spans="1:11" s="159" customFormat="1">
      <c r="A134" s="316"/>
      <c r="B134" s="317"/>
      <c r="C134" s="317"/>
      <c r="D134" s="318"/>
      <c r="E134" s="318"/>
      <c r="F134" s="318"/>
      <c r="G134" s="318"/>
      <c r="H134" s="318"/>
      <c r="I134" s="158"/>
      <c r="J134" s="158"/>
      <c r="K134" s="158"/>
    </row>
    <row r="135" spans="1:11" s="159" customFormat="1">
      <c r="A135" s="316"/>
      <c r="B135" s="317"/>
      <c r="C135" s="317"/>
      <c r="D135" s="318"/>
      <c r="E135" s="318"/>
      <c r="F135" s="318"/>
      <c r="G135" s="318"/>
      <c r="H135" s="318"/>
      <c r="I135" s="158"/>
      <c r="J135" s="158"/>
      <c r="K135" s="158"/>
    </row>
    <row r="136" spans="1:11" s="159" customFormat="1">
      <c r="A136" s="316"/>
      <c r="B136" s="317"/>
      <c r="C136" s="317"/>
      <c r="D136" s="318"/>
      <c r="E136" s="318"/>
      <c r="F136" s="318"/>
      <c r="G136" s="318"/>
      <c r="H136" s="318"/>
      <c r="I136" s="158"/>
      <c r="J136" s="158"/>
      <c r="K136" s="158"/>
    </row>
    <row r="137" spans="1:11" s="159" customFormat="1">
      <c r="A137" s="316"/>
      <c r="B137" s="317"/>
      <c r="C137" s="317"/>
      <c r="D137" s="318"/>
      <c r="E137" s="318"/>
      <c r="F137" s="318"/>
      <c r="G137" s="318"/>
      <c r="H137" s="318"/>
      <c r="I137" s="158"/>
      <c r="J137" s="158"/>
      <c r="K137" s="158"/>
    </row>
    <row r="138" spans="1:11" s="159" customFormat="1">
      <c r="A138" s="316"/>
      <c r="B138" s="317"/>
      <c r="C138" s="317"/>
      <c r="D138" s="318"/>
      <c r="E138" s="318"/>
      <c r="F138" s="318"/>
      <c r="G138" s="318"/>
      <c r="H138" s="318"/>
      <c r="I138" s="158"/>
      <c r="J138" s="158"/>
      <c r="K138" s="158"/>
    </row>
    <row r="139" spans="1:11" s="159" customFormat="1">
      <c r="A139" s="316"/>
      <c r="B139" s="317"/>
      <c r="C139" s="317"/>
      <c r="D139" s="318"/>
      <c r="E139" s="318"/>
      <c r="F139" s="318"/>
      <c r="G139" s="318"/>
      <c r="H139" s="318"/>
      <c r="I139" s="158"/>
      <c r="J139" s="158"/>
      <c r="K139" s="158"/>
    </row>
    <row r="140" spans="1:11" s="159" customFormat="1">
      <c r="A140" s="316"/>
      <c r="B140" s="317"/>
      <c r="C140" s="317"/>
      <c r="D140" s="318"/>
      <c r="E140" s="318"/>
      <c r="F140" s="318"/>
      <c r="G140" s="318"/>
      <c r="H140" s="318"/>
      <c r="I140" s="158"/>
      <c r="J140" s="158"/>
      <c r="K140" s="158"/>
    </row>
    <row r="141" spans="1:11" s="159" customFormat="1">
      <c r="A141" s="316"/>
      <c r="B141" s="317"/>
      <c r="C141" s="317"/>
      <c r="D141" s="318"/>
      <c r="E141" s="318"/>
      <c r="F141" s="318"/>
      <c r="G141" s="318"/>
      <c r="H141" s="318"/>
      <c r="I141" s="158"/>
      <c r="J141" s="158"/>
      <c r="K141" s="158"/>
    </row>
    <row r="142" spans="1:11" s="159" customFormat="1">
      <c r="A142" s="316"/>
      <c r="B142" s="317"/>
      <c r="C142" s="317"/>
      <c r="D142" s="318"/>
      <c r="E142" s="318"/>
      <c r="F142" s="318"/>
      <c r="G142" s="318"/>
      <c r="H142" s="318"/>
      <c r="I142" s="158"/>
      <c r="J142" s="158"/>
      <c r="K142" s="158"/>
    </row>
    <row r="143" spans="1:11" s="159" customFormat="1">
      <c r="A143" s="316"/>
      <c r="B143" s="317"/>
      <c r="C143" s="317"/>
      <c r="D143" s="318"/>
      <c r="E143" s="318"/>
      <c r="F143" s="318"/>
      <c r="G143" s="318"/>
      <c r="H143" s="318"/>
      <c r="I143" s="158"/>
      <c r="J143" s="158"/>
      <c r="K143" s="158"/>
    </row>
    <row r="144" spans="1:11" s="159" customFormat="1">
      <c r="A144" s="316"/>
      <c r="B144" s="317"/>
      <c r="C144" s="317"/>
      <c r="D144" s="318"/>
      <c r="E144" s="318"/>
      <c r="F144" s="318"/>
      <c r="G144" s="318"/>
      <c r="H144" s="318"/>
      <c r="I144" s="158"/>
      <c r="J144" s="158"/>
      <c r="K144" s="158"/>
    </row>
    <row r="145" spans="1:11" s="159" customFormat="1">
      <c r="A145" s="316"/>
      <c r="B145" s="317"/>
      <c r="C145" s="317"/>
      <c r="D145" s="318"/>
      <c r="E145" s="318"/>
      <c r="F145" s="318"/>
      <c r="G145" s="318"/>
      <c r="H145" s="318"/>
      <c r="I145" s="158"/>
      <c r="J145" s="158"/>
      <c r="K145" s="158"/>
    </row>
    <row r="146" spans="1:11" s="159" customFormat="1">
      <c r="A146" s="316"/>
      <c r="B146" s="317"/>
      <c r="C146" s="317"/>
      <c r="D146" s="318"/>
      <c r="E146" s="318"/>
      <c r="F146" s="318"/>
      <c r="G146" s="318"/>
      <c r="H146" s="318"/>
      <c r="I146" s="158"/>
      <c r="J146" s="158"/>
      <c r="K146" s="158"/>
    </row>
    <row r="147" spans="1:11" s="159" customFormat="1">
      <c r="A147" s="316"/>
      <c r="B147" s="317"/>
      <c r="C147" s="317"/>
      <c r="D147" s="318"/>
      <c r="E147" s="318"/>
      <c r="F147" s="318"/>
      <c r="G147" s="318"/>
      <c r="H147" s="318"/>
      <c r="I147" s="158"/>
      <c r="J147" s="158"/>
      <c r="K147" s="158"/>
    </row>
    <row r="148" spans="1:11" s="159" customFormat="1">
      <c r="A148" s="316"/>
      <c r="B148" s="317"/>
      <c r="C148" s="317"/>
      <c r="D148" s="318"/>
      <c r="E148" s="318"/>
      <c r="F148" s="318"/>
      <c r="G148" s="318"/>
      <c r="H148" s="318"/>
      <c r="I148" s="158"/>
      <c r="J148" s="158"/>
      <c r="K148" s="158"/>
    </row>
    <row r="149" spans="1:11" s="159" customFormat="1">
      <c r="A149" s="316"/>
      <c r="B149" s="317"/>
      <c r="C149" s="317"/>
      <c r="D149" s="318"/>
      <c r="E149" s="318"/>
      <c r="F149" s="318"/>
      <c r="G149" s="318"/>
      <c r="H149" s="318"/>
      <c r="I149" s="158"/>
      <c r="J149" s="158"/>
      <c r="K149" s="158"/>
    </row>
    <row r="150" spans="1:11" s="159" customFormat="1">
      <c r="A150" s="316"/>
      <c r="B150" s="317"/>
      <c r="C150" s="317"/>
      <c r="D150" s="318"/>
      <c r="E150" s="318"/>
      <c r="F150" s="318"/>
      <c r="G150" s="318"/>
      <c r="H150" s="318"/>
      <c r="I150" s="158"/>
      <c r="J150" s="158"/>
      <c r="K150" s="158"/>
    </row>
    <row r="151" spans="1:11" s="159" customFormat="1">
      <c r="A151" s="316"/>
      <c r="B151" s="317"/>
      <c r="C151" s="317"/>
      <c r="D151" s="318"/>
      <c r="E151" s="318"/>
      <c r="F151" s="318"/>
      <c r="G151" s="318"/>
      <c r="H151" s="318"/>
      <c r="I151" s="158"/>
      <c r="J151" s="158"/>
      <c r="K151" s="158"/>
    </row>
    <row r="152" spans="1:11" s="159" customFormat="1">
      <c r="A152" s="316"/>
      <c r="B152" s="317"/>
      <c r="C152" s="317"/>
      <c r="D152" s="318"/>
      <c r="E152" s="318"/>
      <c r="F152" s="318"/>
      <c r="G152" s="318"/>
      <c r="H152" s="318"/>
      <c r="I152" s="158"/>
      <c r="J152" s="158"/>
      <c r="K152" s="158"/>
    </row>
    <row r="153" spans="1:11" s="159" customFormat="1">
      <c r="A153" s="316"/>
      <c r="B153" s="317"/>
      <c r="C153" s="317"/>
      <c r="D153" s="318"/>
      <c r="E153" s="318"/>
      <c r="F153" s="318"/>
      <c r="G153" s="318"/>
      <c r="H153" s="318"/>
      <c r="I153" s="158"/>
      <c r="J153" s="158"/>
      <c r="K153" s="158"/>
    </row>
    <row r="154" spans="1:11" s="159" customFormat="1">
      <c r="A154" s="316"/>
      <c r="B154" s="317"/>
      <c r="C154" s="317"/>
      <c r="D154" s="318"/>
      <c r="E154" s="318"/>
      <c r="F154" s="318"/>
      <c r="G154" s="318"/>
      <c r="H154" s="318"/>
      <c r="I154" s="158"/>
      <c r="J154" s="158"/>
      <c r="K154" s="158"/>
    </row>
    <row r="155" spans="1:11" s="159" customFormat="1">
      <c r="A155" s="316"/>
      <c r="B155" s="317"/>
      <c r="C155" s="317"/>
      <c r="D155" s="318"/>
      <c r="E155" s="318"/>
      <c r="F155" s="318"/>
      <c r="G155" s="318"/>
      <c r="H155" s="318"/>
      <c r="I155" s="158"/>
      <c r="J155" s="158"/>
      <c r="K155" s="158"/>
    </row>
    <row r="156" spans="1:11" s="159" customFormat="1">
      <c r="A156" s="316"/>
      <c r="B156" s="317"/>
      <c r="C156" s="317"/>
      <c r="D156" s="318"/>
      <c r="E156" s="318"/>
      <c r="F156" s="318"/>
      <c r="G156" s="318"/>
      <c r="H156" s="318"/>
      <c r="I156" s="158"/>
      <c r="J156" s="158"/>
      <c r="K156" s="158"/>
    </row>
    <row r="157" spans="1:11" s="159" customFormat="1">
      <c r="A157" s="316"/>
      <c r="B157" s="317"/>
      <c r="C157" s="317"/>
      <c r="D157" s="318"/>
      <c r="E157" s="318"/>
      <c r="F157" s="318"/>
      <c r="G157" s="318"/>
      <c r="H157" s="318"/>
      <c r="I157" s="158"/>
      <c r="J157" s="158"/>
      <c r="K157" s="158"/>
    </row>
    <row r="158" spans="1:11" s="159" customFormat="1">
      <c r="A158" s="316"/>
      <c r="B158" s="317"/>
      <c r="C158" s="317"/>
      <c r="D158" s="318"/>
      <c r="E158" s="318"/>
      <c r="F158" s="318"/>
      <c r="G158" s="318"/>
      <c r="H158" s="318"/>
      <c r="I158" s="158"/>
      <c r="J158" s="158"/>
      <c r="K158" s="158"/>
    </row>
    <row r="159" spans="1:11" s="159" customFormat="1">
      <c r="A159" s="316"/>
      <c r="B159" s="317"/>
      <c r="C159" s="317"/>
      <c r="D159" s="318"/>
      <c r="E159" s="318"/>
      <c r="F159" s="318"/>
      <c r="G159" s="318"/>
      <c r="H159" s="318"/>
      <c r="I159" s="158"/>
      <c r="J159" s="158"/>
      <c r="K159" s="158"/>
    </row>
    <row r="160" spans="1:11" s="159" customFormat="1">
      <c r="A160" s="316"/>
      <c r="B160" s="317"/>
      <c r="C160" s="317"/>
      <c r="D160" s="318"/>
      <c r="E160" s="318"/>
      <c r="F160" s="318"/>
      <c r="G160" s="318"/>
      <c r="H160" s="318"/>
      <c r="I160" s="158"/>
      <c r="J160" s="158"/>
      <c r="K160" s="158"/>
    </row>
    <row r="161" spans="1:11" s="159" customFormat="1">
      <c r="A161" s="316"/>
      <c r="B161" s="317"/>
      <c r="C161" s="317"/>
      <c r="D161" s="318"/>
      <c r="E161" s="318"/>
      <c r="F161" s="318"/>
      <c r="G161" s="318"/>
      <c r="H161" s="318"/>
      <c r="I161" s="158"/>
      <c r="J161" s="158"/>
      <c r="K161" s="158"/>
    </row>
    <row r="162" spans="1:11" s="159" customFormat="1">
      <c r="A162" s="316"/>
      <c r="B162" s="317"/>
      <c r="C162" s="317"/>
      <c r="D162" s="318"/>
      <c r="E162" s="318"/>
      <c r="F162" s="318"/>
      <c r="G162" s="318"/>
      <c r="H162" s="318"/>
      <c r="I162" s="158"/>
      <c r="J162" s="158"/>
      <c r="K162" s="158"/>
    </row>
    <row r="163" spans="1:11" s="159" customFormat="1">
      <c r="A163" s="316"/>
      <c r="B163" s="317"/>
      <c r="C163" s="317"/>
      <c r="D163" s="318"/>
      <c r="E163" s="318"/>
      <c r="F163" s="318"/>
      <c r="G163" s="318"/>
      <c r="H163" s="318"/>
      <c r="I163" s="158"/>
      <c r="J163" s="158"/>
      <c r="K163" s="158"/>
    </row>
    <row r="164" spans="1:11" s="159" customFormat="1">
      <c r="A164" s="316"/>
      <c r="B164" s="317"/>
      <c r="C164" s="317"/>
      <c r="D164" s="318"/>
      <c r="E164" s="318"/>
      <c r="F164" s="318"/>
      <c r="G164" s="318"/>
      <c r="H164" s="318"/>
      <c r="I164" s="158"/>
      <c r="J164" s="158"/>
      <c r="K164" s="158"/>
    </row>
    <row r="165" spans="1:11" s="159" customFormat="1">
      <c r="A165" s="316"/>
      <c r="B165" s="317"/>
      <c r="C165" s="317"/>
      <c r="D165" s="318"/>
      <c r="E165" s="318"/>
      <c r="F165" s="318"/>
      <c r="G165" s="318"/>
      <c r="H165" s="318"/>
      <c r="I165" s="158"/>
      <c r="J165" s="158"/>
      <c r="K165" s="158"/>
    </row>
    <row r="166" spans="1:11" s="159" customFormat="1">
      <c r="A166" s="316"/>
      <c r="B166" s="317"/>
      <c r="C166" s="317"/>
      <c r="D166" s="318"/>
      <c r="E166" s="318"/>
      <c r="F166" s="318"/>
      <c r="G166" s="318"/>
      <c r="H166" s="318"/>
      <c r="I166" s="158"/>
      <c r="J166" s="158"/>
      <c r="K166" s="158"/>
    </row>
    <row r="167" spans="1:11" s="159" customFormat="1">
      <c r="A167" s="316"/>
      <c r="B167" s="317"/>
      <c r="C167" s="317"/>
      <c r="D167" s="318"/>
      <c r="E167" s="318"/>
      <c r="F167" s="318"/>
      <c r="G167" s="318"/>
      <c r="H167" s="318"/>
      <c r="I167" s="158"/>
      <c r="J167" s="158"/>
      <c r="K167" s="158"/>
    </row>
    <row r="168" spans="1:11" s="159" customFormat="1">
      <c r="A168" s="316"/>
      <c r="B168" s="317"/>
      <c r="C168" s="317"/>
      <c r="D168" s="318"/>
      <c r="E168" s="318"/>
      <c r="F168" s="318"/>
      <c r="G168" s="318"/>
      <c r="H168" s="318"/>
      <c r="I168" s="158"/>
      <c r="J168" s="158"/>
      <c r="K168" s="158"/>
    </row>
    <row r="169" spans="1:11" s="159" customFormat="1">
      <c r="A169" s="316"/>
      <c r="B169" s="317"/>
      <c r="C169" s="317"/>
      <c r="D169" s="318"/>
      <c r="E169" s="318"/>
      <c r="F169" s="318"/>
      <c r="G169" s="318"/>
      <c r="H169" s="318"/>
      <c r="I169" s="158"/>
      <c r="J169" s="158"/>
      <c r="K169" s="158"/>
    </row>
    <row r="170" spans="1:11" s="159" customFormat="1">
      <c r="A170" s="316"/>
      <c r="B170" s="317"/>
      <c r="C170" s="317"/>
      <c r="D170" s="318"/>
      <c r="E170" s="318"/>
      <c r="F170" s="318"/>
      <c r="G170" s="318"/>
      <c r="H170" s="318"/>
      <c r="I170" s="158"/>
      <c r="J170" s="158"/>
      <c r="K170" s="158"/>
    </row>
    <row r="171" spans="1:11" s="159" customFormat="1">
      <c r="A171" s="316"/>
      <c r="B171" s="317"/>
      <c r="C171" s="317"/>
      <c r="D171" s="318"/>
      <c r="E171" s="318"/>
      <c r="F171" s="318"/>
      <c r="G171" s="318"/>
      <c r="H171" s="318"/>
      <c r="I171" s="158"/>
      <c r="J171" s="158"/>
      <c r="K171" s="158"/>
    </row>
    <row r="172" spans="1:11" s="159" customFormat="1">
      <c r="A172" s="316"/>
      <c r="B172" s="317"/>
      <c r="C172" s="317"/>
      <c r="D172" s="318"/>
      <c r="E172" s="318"/>
      <c r="F172" s="318"/>
      <c r="G172" s="318"/>
      <c r="H172" s="318"/>
      <c r="I172" s="158"/>
      <c r="J172" s="158"/>
      <c r="K172" s="158"/>
    </row>
    <row r="173" spans="1:11" s="159" customFormat="1">
      <c r="A173" s="316"/>
      <c r="B173" s="317"/>
      <c r="C173" s="317"/>
      <c r="D173" s="318"/>
      <c r="E173" s="318"/>
      <c r="F173" s="318"/>
      <c r="G173" s="318"/>
      <c r="H173" s="318"/>
      <c r="I173" s="158"/>
      <c r="J173" s="158"/>
      <c r="K173" s="158"/>
    </row>
    <row r="174" spans="1:11" s="159" customFormat="1">
      <c r="A174" s="316"/>
      <c r="B174" s="317"/>
      <c r="C174" s="317"/>
      <c r="D174" s="318"/>
      <c r="E174" s="318"/>
      <c r="F174" s="318"/>
      <c r="G174" s="318"/>
      <c r="H174" s="318"/>
      <c r="I174" s="158"/>
      <c r="J174" s="158"/>
      <c r="K174" s="158"/>
    </row>
    <row r="175" spans="1:11" s="159" customFormat="1">
      <c r="A175" s="316"/>
      <c r="B175" s="317"/>
      <c r="C175" s="317"/>
      <c r="D175" s="318"/>
      <c r="E175" s="318"/>
      <c r="F175" s="318"/>
      <c r="G175" s="318"/>
      <c r="H175" s="318"/>
      <c r="I175" s="158"/>
      <c r="J175" s="158"/>
      <c r="K175" s="158"/>
    </row>
    <row r="176" spans="1:11" s="159" customFormat="1">
      <c r="A176" s="316"/>
      <c r="B176" s="317"/>
      <c r="C176" s="317"/>
      <c r="D176" s="318"/>
      <c r="E176" s="318"/>
      <c r="F176" s="318"/>
      <c r="G176" s="318"/>
      <c r="H176" s="318"/>
      <c r="I176" s="158"/>
      <c r="J176" s="158"/>
      <c r="K176" s="158"/>
    </row>
    <row r="177" spans="1:11" s="159" customFormat="1">
      <c r="A177" s="316"/>
      <c r="B177" s="317"/>
      <c r="C177" s="317"/>
      <c r="D177" s="318"/>
      <c r="E177" s="318"/>
      <c r="F177" s="318"/>
      <c r="G177" s="318"/>
      <c r="H177" s="318"/>
      <c r="I177" s="158"/>
      <c r="J177" s="158"/>
      <c r="K177" s="158"/>
    </row>
    <row r="178" spans="1:11" s="159" customFormat="1">
      <c r="A178" s="316"/>
      <c r="B178" s="317"/>
      <c r="C178" s="317"/>
      <c r="D178" s="318"/>
      <c r="E178" s="318"/>
      <c r="F178" s="318"/>
      <c r="G178" s="318"/>
      <c r="H178" s="318"/>
      <c r="I178" s="158"/>
      <c r="J178" s="158"/>
      <c r="K178" s="158"/>
    </row>
    <row r="179" spans="1:11" s="159" customFormat="1">
      <c r="A179" s="316"/>
      <c r="B179" s="317"/>
      <c r="C179" s="317"/>
      <c r="D179" s="318"/>
      <c r="E179" s="318"/>
      <c r="F179" s="318"/>
      <c r="G179" s="318"/>
      <c r="H179" s="318"/>
      <c r="I179" s="158"/>
      <c r="J179" s="158"/>
      <c r="K179" s="158"/>
    </row>
    <row r="180" spans="1:11" s="159" customFormat="1">
      <c r="A180" s="316"/>
      <c r="B180" s="317"/>
      <c r="C180" s="317"/>
      <c r="D180" s="318"/>
      <c r="E180" s="318"/>
      <c r="F180" s="318"/>
      <c r="G180" s="318"/>
      <c r="H180" s="318"/>
      <c r="I180" s="158"/>
      <c r="J180" s="158"/>
      <c r="K180" s="158"/>
    </row>
    <row r="181" spans="1:11" s="159" customFormat="1">
      <c r="A181" s="316"/>
      <c r="B181" s="317"/>
      <c r="C181" s="317"/>
      <c r="D181" s="318"/>
      <c r="E181" s="318"/>
      <c r="F181" s="318"/>
      <c r="G181" s="318"/>
      <c r="H181" s="318"/>
      <c r="I181" s="158"/>
      <c r="J181" s="158"/>
      <c r="K181" s="158"/>
    </row>
    <row r="182" spans="1:11" s="159" customFormat="1">
      <c r="A182" s="316"/>
      <c r="B182" s="317"/>
      <c r="C182" s="317"/>
      <c r="D182" s="318"/>
      <c r="E182" s="318"/>
      <c r="F182" s="318"/>
      <c r="G182" s="318"/>
      <c r="H182" s="318"/>
      <c r="I182" s="158"/>
      <c r="J182" s="158"/>
      <c r="K182" s="158"/>
    </row>
    <row r="183" spans="1:11" s="159" customFormat="1">
      <c r="A183" s="316"/>
      <c r="B183" s="317"/>
      <c r="C183" s="317"/>
      <c r="D183" s="318"/>
      <c r="E183" s="318"/>
      <c r="F183" s="318"/>
      <c r="G183" s="318"/>
      <c r="H183" s="318"/>
      <c r="I183" s="158"/>
      <c r="J183" s="158"/>
      <c r="K183" s="158"/>
    </row>
    <row r="184" spans="1:11" s="159" customFormat="1">
      <c r="A184" s="316"/>
      <c r="B184" s="317"/>
      <c r="C184" s="317"/>
      <c r="D184" s="318"/>
      <c r="E184" s="318"/>
      <c r="F184" s="318"/>
      <c r="G184" s="318"/>
      <c r="H184" s="318"/>
      <c r="I184" s="158"/>
      <c r="J184" s="158"/>
      <c r="K184" s="158"/>
    </row>
    <row r="185" spans="1:11" s="159" customFormat="1">
      <c r="A185" s="316"/>
      <c r="B185" s="317"/>
      <c r="C185" s="317"/>
      <c r="D185" s="318"/>
      <c r="E185" s="318"/>
      <c r="F185" s="318"/>
      <c r="G185" s="318"/>
      <c r="H185" s="318"/>
      <c r="I185" s="158"/>
      <c r="J185" s="158"/>
      <c r="K185" s="158"/>
    </row>
    <row r="186" spans="1:11" s="159" customFormat="1">
      <c r="A186" s="316"/>
      <c r="B186" s="317"/>
      <c r="C186" s="317"/>
      <c r="D186" s="318"/>
      <c r="E186" s="318"/>
      <c r="F186" s="318"/>
      <c r="G186" s="318"/>
      <c r="H186" s="318"/>
      <c r="I186" s="158"/>
      <c r="J186" s="158"/>
      <c r="K186" s="158"/>
    </row>
    <row r="187" spans="1:11" s="159" customFormat="1">
      <c r="A187" s="316"/>
      <c r="B187" s="317"/>
      <c r="C187" s="317"/>
      <c r="D187" s="318"/>
      <c r="E187" s="318"/>
      <c r="F187" s="318"/>
      <c r="G187" s="318"/>
      <c r="H187" s="318"/>
      <c r="I187" s="158"/>
      <c r="J187" s="158"/>
      <c r="K187" s="158"/>
    </row>
    <row r="188" spans="1:11" s="159" customFormat="1">
      <c r="A188" s="316"/>
      <c r="B188" s="317"/>
      <c r="C188" s="317"/>
      <c r="D188" s="318"/>
      <c r="E188" s="318"/>
      <c r="F188" s="318"/>
      <c r="G188" s="318"/>
      <c r="H188" s="318"/>
      <c r="I188" s="158"/>
      <c r="J188" s="158"/>
      <c r="K188" s="158"/>
    </row>
    <row r="189" spans="1:11" s="159" customFormat="1">
      <c r="A189" s="316"/>
      <c r="B189" s="317"/>
      <c r="C189" s="317"/>
      <c r="D189" s="318"/>
      <c r="E189" s="318"/>
      <c r="F189" s="318"/>
      <c r="G189" s="318"/>
      <c r="H189" s="318"/>
      <c r="I189" s="158"/>
      <c r="J189" s="158"/>
      <c r="K189" s="158"/>
    </row>
    <row r="190" spans="1:11" s="159" customFormat="1">
      <c r="A190" s="316"/>
      <c r="B190" s="317"/>
      <c r="C190" s="317"/>
      <c r="D190" s="318"/>
      <c r="E190" s="318"/>
      <c r="F190" s="318"/>
      <c r="G190" s="318"/>
      <c r="H190" s="318"/>
      <c r="I190" s="158"/>
      <c r="J190" s="158"/>
      <c r="K190" s="158"/>
    </row>
    <row r="191" spans="1:11" s="159" customFormat="1">
      <c r="A191" s="316"/>
      <c r="B191" s="317"/>
      <c r="C191" s="317"/>
      <c r="D191" s="318"/>
      <c r="E191" s="318"/>
      <c r="F191" s="318"/>
      <c r="G191" s="318"/>
      <c r="H191" s="318"/>
      <c r="I191" s="158"/>
      <c r="J191" s="158"/>
      <c r="K191" s="158"/>
    </row>
    <row r="192" spans="1:11" s="159" customFormat="1">
      <c r="A192" s="316"/>
      <c r="B192" s="317"/>
      <c r="C192" s="317"/>
      <c r="D192" s="318"/>
      <c r="E192" s="318"/>
      <c r="F192" s="318"/>
      <c r="G192" s="318"/>
      <c r="H192" s="318"/>
      <c r="I192" s="158"/>
      <c r="J192" s="158"/>
      <c r="K192" s="158"/>
    </row>
    <row r="193" spans="1:11" s="159" customFormat="1">
      <c r="A193" s="316"/>
      <c r="B193" s="317"/>
      <c r="C193" s="317"/>
      <c r="D193" s="318"/>
      <c r="E193" s="318"/>
      <c r="F193" s="318"/>
      <c r="G193" s="318"/>
      <c r="H193" s="318"/>
      <c r="I193" s="158"/>
      <c r="J193" s="158"/>
      <c r="K193" s="158"/>
    </row>
    <row r="194" spans="1:11" s="159" customFormat="1">
      <c r="A194" s="316"/>
      <c r="B194" s="317"/>
      <c r="C194" s="317"/>
      <c r="D194" s="318"/>
      <c r="E194" s="318"/>
      <c r="F194" s="318"/>
      <c r="G194" s="318"/>
      <c r="H194" s="318"/>
      <c r="I194" s="158"/>
      <c r="J194" s="158"/>
      <c r="K194" s="158"/>
    </row>
    <row r="195" spans="1:11" s="159" customFormat="1">
      <c r="A195" s="316"/>
      <c r="B195" s="317"/>
      <c r="C195" s="317"/>
      <c r="D195" s="318"/>
      <c r="E195" s="318"/>
      <c r="F195" s="318"/>
      <c r="G195" s="318"/>
      <c r="H195" s="318"/>
      <c r="I195" s="158"/>
      <c r="J195" s="158"/>
      <c r="K195" s="158"/>
    </row>
    <row r="196" spans="1:11" s="159" customFormat="1">
      <c r="A196" s="316"/>
      <c r="B196" s="317"/>
      <c r="C196" s="317"/>
      <c r="D196" s="318"/>
      <c r="E196" s="318"/>
      <c r="F196" s="318"/>
      <c r="G196" s="318"/>
      <c r="H196" s="318"/>
      <c r="I196" s="158"/>
      <c r="J196" s="158"/>
      <c r="K196" s="158"/>
    </row>
    <row r="197" spans="1:11" s="159" customFormat="1">
      <c r="A197" s="316"/>
      <c r="B197" s="317"/>
      <c r="C197" s="317"/>
      <c r="D197" s="318"/>
      <c r="E197" s="318"/>
      <c r="F197" s="318"/>
      <c r="G197" s="318"/>
      <c r="H197" s="318"/>
      <c r="I197" s="158"/>
      <c r="J197" s="158"/>
      <c r="K197" s="158"/>
    </row>
    <row r="198" spans="1:11" s="159" customFormat="1">
      <c r="A198" s="316"/>
      <c r="B198" s="317"/>
      <c r="C198" s="317"/>
      <c r="D198" s="318"/>
      <c r="E198" s="318"/>
      <c r="F198" s="318"/>
      <c r="G198" s="318"/>
      <c r="H198" s="318"/>
      <c r="I198" s="158"/>
      <c r="J198" s="158"/>
      <c r="K198" s="158"/>
    </row>
    <row r="199" spans="1:11" s="159" customFormat="1">
      <c r="A199" s="316"/>
      <c r="B199" s="317"/>
      <c r="C199" s="317"/>
      <c r="D199" s="318"/>
      <c r="E199" s="318"/>
      <c r="F199" s="318"/>
      <c r="G199" s="318"/>
      <c r="H199" s="318"/>
      <c r="I199" s="158"/>
      <c r="J199" s="158"/>
      <c r="K199" s="158"/>
    </row>
    <row r="200" spans="1:11" s="159" customFormat="1">
      <c r="A200" s="316"/>
      <c r="B200" s="317"/>
      <c r="C200" s="317"/>
      <c r="D200" s="318"/>
      <c r="E200" s="318"/>
      <c r="F200" s="318"/>
      <c r="G200" s="318"/>
      <c r="H200" s="318"/>
      <c r="I200" s="158"/>
      <c r="J200" s="158"/>
      <c r="K200" s="158"/>
    </row>
    <row r="201" spans="1:11" s="159" customFormat="1">
      <c r="A201" s="316"/>
      <c r="B201" s="317"/>
      <c r="C201" s="317"/>
      <c r="D201" s="318"/>
      <c r="E201" s="318"/>
      <c r="F201" s="318"/>
      <c r="G201" s="318"/>
      <c r="H201" s="318"/>
      <c r="I201" s="158"/>
      <c r="J201" s="158"/>
      <c r="K201" s="158"/>
    </row>
    <row r="202" spans="1:11" s="159" customFormat="1">
      <c r="A202" s="316"/>
      <c r="B202" s="317"/>
      <c r="C202" s="317"/>
      <c r="D202" s="318"/>
      <c r="E202" s="318"/>
      <c r="F202" s="318"/>
      <c r="G202" s="318"/>
      <c r="H202" s="318"/>
      <c r="I202" s="158"/>
      <c r="J202" s="158"/>
      <c r="K202" s="158"/>
    </row>
    <row r="203" spans="1:11" s="159" customFormat="1">
      <c r="A203" s="316"/>
      <c r="B203" s="317"/>
      <c r="C203" s="317"/>
      <c r="D203" s="318"/>
      <c r="E203" s="318"/>
      <c r="F203" s="318"/>
      <c r="G203" s="318"/>
      <c r="H203" s="318"/>
      <c r="I203" s="158"/>
      <c r="J203" s="158"/>
      <c r="K203" s="158"/>
    </row>
    <row r="204" spans="1:11" s="159" customFormat="1">
      <c r="A204" s="316"/>
      <c r="B204" s="317"/>
      <c r="C204" s="317"/>
      <c r="D204" s="318"/>
      <c r="E204" s="318"/>
      <c r="F204" s="318"/>
      <c r="G204" s="318"/>
      <c r="H204" s="318"/>
      <c r="I204" s="158"/>
      <c r="J204" s="158"/>
      <c r="K204" s="158"/>
    </row>
    <row r="205" spans="1:11" s="159" customFormat="1">
      <c r="A205" s="316"/>
      <c r="B205" s="317"/>
      <c r="C205" s="317"/>
      <c r="D205" s="318"/>
      <c r="E205" s="318"/>
      <c r="F205" s="318"/>
      <c r="G205" s="318"/>
      <c r="H205" s="318"/>
      <c r="I205" s="158"/>
      <c r="J205" s="158"/>
      <c r="K205" s="158"/>
    </row>
    <row r="206" spans="1:11" s="159" customFormat="1">
      <c r="A206" s="316"/>
      <c r="B206" s="317"/>
      <c r="C206" s="317"/>
      <c r="D206" s="318"/>
      <c r="E206" s="318"/>
      <c r="F206" s="318"/>
      <c r="G206" s="318"/>
      <c r="H206" s="318"/>
      <c r="I206" s="158"/>
      <c r="J206" s="158"/>
      <c r="K206" s="158"/>
    </row>
    <row r="207" spans="1:11" s="159" customFormat="1">
      <c r="A207" s="316"/>
      <c r="B207" s="317"/>
      <c r="C207" s="317"/>
      <c r="D207" s="318"/>
      <c r="E207" s="318"/>
      <c r="F207" s="318"/>
      <c r="G207" s="318"/>
      <c r="H207" s="318"/>
      <c r="I207" s="158"/>
      <c r="J207" s="158"/>
      <c r="K207" s="158"/>
    </row>
    <row r="208" spans="1:11" s="159" customFormat="1">
      <c r="A208" s="316"/>
      <c r="B208" s="317"/>
      <c r="C208" s="317"/>
      <c r="D208" s="318"/>
      <c r="E208" s="318"/>
      <c r="F208" s="318"/>
      <c r="G208" s="318"/>
      <c r="H208" s="318"/>
      <c r="I208" s="158"/>
      <c r="J208" s="158"/>
      <c r="K208" s="158"/>
    </row>
    <row r="209" spans="1:11" s="159" customFormat="1">
      <c r="A209" s="316"/>
      <c r="B209" s="317"/>
      <c r="C209" s="317"/>
      <c r="D209" s="318"/>
      <c r="E209" s="318"/>
      <c r="F209" s="318"/>
      <c r="G209" s="318"/>
      <c r="H209" s="318"/>
      <c r="I209" s="158"/>
      <c r="J209" s="158"/>
      <c r="K209" s="158"/>
    </row>
    <row r="210" spans="1:11" s="159" customFormat="1">
      <c r="A210" s="316"/>
      <c r="B210" s="317"/>
      <c r="C210" s="317"/>
      <c r="D210" s="318"/>
      <c r="E210" s="318"/>
      <c r="F210" s="318"/>
      <c r="G210" s="318"/>
      <c r="H210" s="318"/>
      <c r="I210" s="158"/>
      <c r="J210" s="158"/>
      <c r="K210" s="158"/>
    </row>
    <row r="211" spans="1:11" s="159" customFormat="1">
      <c r="A211" s="316"/>
      <c r="B211" s="317"/>
      <c r="C211" s="317"/>
      <c r="D211" s="318"/>
      <c r="E211" s="318"/>
      <c r="F211" s="318"/>
      <c r="G211" s="318"/>
      <c r="H211" s="318"/>
      <c r="I211" s="158"/>
      <c r="J211" s="158"/>
      <c r="K211" s="158"/>
    </row>
    <row r="212" spans="1:11" s="159" customFormat="1">
      <c r="A212" s="316"/>
      <c r="B212" s="317"/>
      <c r="C212" s="317"/>
      <c r="D212" s="318"/>
      <c r="E212" s="318"/>
      <c r="F212" s="318"/>
      <c r="G212" s="318"/>
      <c r="H212" s="318"/>
      <c r="I212" s="158"/>
      <c r="J212" s="158"/>
      <c r="K212" s="158"/>
    </row>
    <row r="213" spans="1:11" s="159" customFormat="1">
      <c r="A213" s="316"/>
      <c r="B213" s="317"/>
      <c r="C213" s="317"/>
      <c r="D213" s="318"/>
      <c r="E213" s="318"/>
      <c r="F213" s="318"/>
      <c r="G213" s="318"/>
      <c r="H213" s="318"/>
      <c r="I213" s="158"/>
      <c r="J213" s="158"/>
      <c r="K213" s="158"/>
    </row>
    <row r="214" spans="1:11" s="159" customFormat="1">
      <c r="A214" s="316"/>
      <c r="B214" s="317"/>
      <c r="C214" s="317"/>
      <c r="D214" s="318"/>
      <c r="E214" s="318"/>
      <c r="F214" s="318"/>
      <c r="G214" s="318"/>
      <c r="H214" s="318"/>
      <c r="I214" s="158"/>
      <c r="J214" s="158"/>
      <c r="K214" s="158"/>
    </row>
    <row r="215" spans="1:11" s="159" customFormat="1">
      <c r="A215" s="316"/>
      <c r="B215" s="317"/>
      <c r="C215" s="317"/>
      <c r="D215" s="318"/>
      <c r="E215" s="318"/>
      <c r="F215" s="318"/>
      <c r="G215" s="318"/>
      <c r="H215" s="318"/>
      <c r="I215" s="158"/>
      <c r="J215" s="158"/>
      <c r="K215" s="158"/>
    </row>
    <row r="216" spans="1:11" s="159" customFormat="1">
      <c r="A216" s="316"/>
      <c r="B216" s="317"/>
      <c r="C216" s="317"/>
      <c r="D216" s="318"/>
      <c r="E216" s="318"/>
      <c r="F216" s="318"/>
      <c r="G216" s="318"/>
      <c r="H216" s="318"/>
      <c r="I216" s="158"/>
      <c r="J216" s="158"/>
      <c r="K216" s="158"/>
    </row>
    <row r="217" spans="1:11" s="159" customFormat="1">
      <c r="A217" s="316"/>
      <c r="B217" s="317"/>
      <c r="C217" s="317"/>
      <c r="D217" s="318"/>
      <c r="E217" s="318"/>
      <c r="F217" s="318"/>
      <c r="G217" s="318"/>
      <c r="H217" s="318"/>
      <c r="I217" s="158"/>
      <c r="J217" s="158"/>
      <c r="K217" s="158"/>
    </row>
    <row r="218" spans="1:11" s="159" customFormat="1">
      <c r="A218" s="316"/>
      <c r="B218" s="317"/>
      <c r="C218" s="317"/>
      <c r="D218" s="318"/>
      <c r="E218" s="318"/>
      <c r="F218" s="318"/>
      <c r="G218" s="318"/>
      <c r="H218" s="318"/>
      <c r="I218" s="158"/>
      <c r="J218" s="158"/>
      <c r="K218" s="158"/>
    </row>
    <row r="219" spans="1:11" s="159" customFormat="1">
      <c r="A219" s="316"/>
      <c r="B219" s="317"/>
      <c r="C219" s="317"/>
      <c r="D219" s="318"/>
      <c r="E219" s="318"/>
      <c r="F219" s="318"/>
      <c r="G219" s="318"/>
      <c r="H219" s="318"/>
      <c r="I219" s="158"/>
      <c r="J219" s="158"/>
      <c r="K219" s="158"/>
    </row>
    <row r="220" spans="1:11" s="159" customFormat="1">
      <c r="A220" s="316"/>
      <c r="B220" s="317"/>
      <c r="C220" s="317"/>
      <c r="D220" s="318"/>
      <c r="E220" s="318"/>
      <c r="F220" s="318"/>
      <c r="G220" s="318"/>
      <c r="H220" s="318"/>
      <c r="I220" s="158"/>
      <c r="J220" s="158"/>
      <c r="K220" s="158"/>
    </row>
    <row r="221" spans="1:11" s="159" customFormat="1">
      <c r="A221" s="316"/>
      <c r="B221" s="317"/>
      <c r="C221" s="317"/>
      <c r="D221" s="318"/>
      <c r="E221" s="318"/>
      <c r="F221" s="318"/>
      <c r="G221" s="318"/>
      <c r="H221" s="318"/>
      <c r="I221" s="158"/>
      <c r="J221" s="158"/>
      <c r="K221" s="158"/>
    </row>
    <row r="222" spans="1:11" s="159" customFormat="1">
      <c r="A222" s="316"/>
      <c r="B222" s="317"/>
      <c r="C222" s="317"/>
      <c r="D222" s="318"/>
      <c r="E222" s="318"/>
      <c r="F222" s="318"/>
      <c r="G222" s="318"/>
      <c r="H222" s="318"/>
      <c r="I222" s="158"/>
      <c r="J222" s="158"/>
      <c r="K222" s="158"/>
    </row>
    <row r="223" spans="1:11" s="159" customFormat="1">
      <c r="A223" s="316"/>
      <c r="B223" s="317"/>
      <c r="C223" s="317"/>
      <c r="D223" s="318"/>
      <c r="E223" s="318"/>
      <c r="F223" s="318"/>
      <c r="G223" s="318"/>
      <c r="H223" s="318"/>
      <c r="I223" s="158"/>
      <c r="J223" s="158"/>
      <c r="K223" s="158"/>
    </row>
    <row r="224" spans="1:11" s="159" customFormat="1">
      <c r="A224" s="316"/>
      <c r="B224" s="317"/>
      <c r="C224" s="317"/>
      <c r="D224" s="318"/>
      <c r="E224" s="318"/>
      <c r="F224" s="318"/>
      <c r="G224" s="318"/>
      <c r="H224" s="318"/>
      <c r="I224" s="158"/>
      <c r="J224" s="158"/>
      <c r="K224" s="158"/>
    </row>
    <row r="225" spans="1:11" s="159" customFormat="1">
      <c r="A225" s="316"/>
      <c r="B225" s="317"/>
      <c r="C225" s="317"/>
      <c r="D225" s="318"/>
      <c r="E225" s="318"/>
      <c r="F225" s="318"/>
      <c r="G225" s="318"/>
      <c r="H225" s="318"/>
      <c r="I225" s="158"/>
      <c r="J225" s="158"/>
      <c r="K225" s="158"/>
    </row>
    <row r="226" spans="1:11" s="159" customFormat="1">
      <c r="A226" s="316"/>
      <c r="B226" s="317"/>
      <c r="C226" s="317"/>
      <c r="D226" s="318"/>
      <c r="E226" s="318"/>
      <c r="F226" s="318"/>
      <c r="G226" s="318"/>
      <c r="H226" s="318"/>
      <c r="I226" s="158"/>
      <c r="J226" s="158"/>
      <c r="K226" s="158"/>
    </row>
    <row r="227" spans="1:11" s="159" customFormat="1">
      <c r="A227" s="316"/>
      <c r="B227" s="317"/>
      <c r="C227" s="317"/>
      <c r="D227" s="318"/>
      <c r="E227" s="318"/>
      <c r="F227" s="318"/>
      <c r="G227" s="318"/>
      <c r="H227" s="318"/>
      <c r="I227" s="158"/>
      <c r="J227" s="158"/>
      <c r="K227" s="158"/>
    </row>
    <row r="228" spans="1:11" s="159" customFormat="1">
      <c r="A228" s="316"/>
      <c r="B228" s="317"/>
      <c r="C228" s="317"/>
      <c r="D228" s="318"/>
      <c r="E228" s="318"/>
      <c r="F228" s="318"/>
      <c r="G228" s="318"/>
      <c r="H228" s="318"/>
      <c r="I228" s="158"/>
      <c r="J228" s="158"/>
      <c r="K228" s="158"/>
    </row>
    <row r="229" spans="1:11" s="159" customFormat="1">
      <c r="A229" s="316"/>
      <c r="B229" s="317"/>
      <c r="C229" s="317"/>
      <c r="D229" s="318"/>
      <c r="E229" s="318"/>
      <c r="F229" s="318"/>
      <c r="G229" s="318"/>
      <c r="H229" s="318"/>
      <c r="I229" s="158"/>
      <c r="J229" s="158"/>
      <c r="K229" s="158"/>
    </row>
    <row r="230" spans="1:11" s="159" customFormat="1">
      <c r="A230" s="316"/>
      <c r="B230" s="317"/>
      <c r="C230" s="317"/>
      <c r="D230" s="318"/>
      <c r="E230" s="318"/>
      <c r="F230" s="318"/>
      <c r="G230" s="318"/>
      <c r="H230" s="318"/>
      <c r="I230" s="158"/>
      <c r="J230" s="158"/>
      <c r="K230" s="158"/>
    </row>
    <row r="231" spans="1:11" s="159" customFormat="1">
      <c r="A231" s="316"/>
      <c r="B231" s="317"/>
      <c r="C231" s="317"/>
      <c r="D231" s="318"/>
      <c r="E231" s="318"/>
      <c r="F231" s="318"/>
      <c r="G231" s="318"/>
      <c r="H231" s="318"/>
      <c r="I231" s="158"/>
      <c r="J231" s="158"/>
      <c r="K231" s="158"/>
    </row>
    <row r="232" spans="1:11" s="159" customFormat="1">
      <c r="A232" s="316"/>
      <c r="B232" s="317"/>
      <c r="C232" s="317"/>
      <c r="D232" s="318"/>
      <c r="E232" s="318"/>
      <c r="F232" s="318"/>
      <c r="G232" s="318"/>
      <c r="H232" s="318"/>
      <c r="I232" s="158"/>
      <c r="J232" s="158"/>
      <c r="K232" s="158"/>
    </row>
    <row r="233" spans="1:11" s="159" customFormat="1">
      <c r="A233" s="316"/>
      <c r="B233" s="317"/>
      <c r="C233" s="317"/>
      <c r="D233" s="318"/>
      <c r="E233" s="318"/>
      <c r="F233" s="318"/>
      <c r="G233" s="318"/>
      <c r="H233" s="318"/>
      <c r="I233" s="158"/>
      <c r="J233" s="158"/>
      <c r="K233" s="158"/>
    </row>
    <row r="234" spans="1:11" s="159" customFormat="1">
      <c r="A234" s="316"/>
      <c r="B234" s="317"/>
      <c r="C234" s="317"/>
      <c r="D234" s="318"/>
      <c r="E234" s="318"/>
      <c r="F234" s="318"/>
      <c r="G234" s="318"/>
      <c r="H234" s="318"/>
      <c r="I234" s="158"/>
      <c r="J234" s="158"/>
      <c r="K234" s="158"/>
    </row>
    <row r="235" spans="1:11" s="159" customFormat="1">
      <c r="A235" s="316"/>
      <c r="B235" s="317"/>
      <c r="C235" s="317"/>
      <c r="D235" s="318"/>
      <c r="E235" s="318"/>
      <c r="F235" s="318"/>
      <c r="G235" s="318"/>
      <c r="H235" s="318"/>
      <c r="I235" s="158"/>
      <c r="J235" s="158"/>
      <c r="K235" s="158"/>
    </row>
    <row r="236" spans="1:11" s="159" customFormat="1">
      <c r="A236" s="316"/>
      <c r="B236" s="317"/>
      <c r="C236" s="317"/>
      <c r="D236" s="318"/>
      <c r="E236" s="318"/>
      <c r="F236" s="318"/>
      <c r="G236" s="318"/>
      <c r="H236" s="318"/>
      <c r="I236" s="158"/>
      <c r="J236" s="158"/>
      <c r="K236" s="158"/>
    </row>
    <row r="237" spans="1:11" s="159" customFormat="1">
      <c r="A237" s="316"/>
      <c r="B237" s="317"/>
      <c r="C237" s="317"/>
      <c r="D237" s="318"/>
      <c r="E237" s="318"/>
      <c r="F237" s="318"/>
      <c r="G237" s="318"/>
      <c r="H237" s="318"/>
      <c r="I237" s="158"/>
      <c r="J237" s="158"/>
      <c r="K237" s="158"/>
    </row>
    <row r="238" spans="1:11" s="159" customFormat="1">
      <c r="A238" s="316"/>
      <c r="B238" s="317"/>
      <c r="C238" s="317"/>
      <c r="D238" s="318"/>
      <c r="E238" s="318"/>
      <c r="F238" s="318"/>
      <c r="G238" s="318"/>
      <c r="H238" s="318"/>
      <c r="I238" s="158"/>
      <c r="J238" s="158"/>
      <c r="K238" s="158"/>
    </row>
    <row r="239" spans="1:11" s="159" customFormat="1">
      <c r="A239" s="316"/>
      <c r="B239" s="317"/>
      <c r="C239" s="317"/>
      <c r="D239" s="318"/>
      <c r="E239" s="318"/>
      <c r="F239" s="318"/>
      <c r="G239" s="318"/>
      <c r="H239" s="318"/>
      <c r="I239" s="158"/>
      <c r="J239" s="158"/>
      <c r="K239" s="158"/>
    </row>
    <row r="240" spans="1:11" s="159" customFormat="1">
      <c r="A240" s="316"/>
      <c r="B240" s="317"/>
      <c r="C240" s="317"/>
      <c r="D240" s="318"/>
      <c r="E240" s="318"/>
      <c r="F240" s="318"/>
      <c r="G240" s="318"/>
      <c r="H240" s="318"/>
      <c r="I240" s="158"/>
      <c r="J240" s="158"/>
      <c r="K240" s="158"/>
    </row>
    <row r="241" spans="1:11" s="159" customFormat="1">
      <c r="A241" s="316"/>
      <c r="B241" s="317"/>
      <c r="C241" s="317"/>
      <c r="D241" s="318"/>
      <c r="E241" s="318"/>
      <c r="F241" s="318"/>
      <c r="G241" s="318"/>
      <c r="H241" s="318"/>
      <c r="I241" s="158"/>
      <c r="J241" s="158"/>
      <c r="K241" s="158"/>
    </row>
    <row r="242" spans="1:11" s="159" customFormat="1">
      <c r="A242" s="316"/>
      <c r="B242" s="317"/>
      <c r="C242" s="317"/>
      <c r="D242" s="318"/>
      <c r="E242" s="318"/>
      <c r="F242" s="318"/>
      <c r="G242" s="318"/>
      <c r="H242" s="318"/>
      <c r="I242" s="158"/>
      <c r="J242" s="158"/>
      <c r="K242" s="158"/>
    </row>
    <row r="243" spans="1:11" s="159" customFormat="1">
      <c r="A243" s="316"/>
      <c r="B243" s="317"/>
      <c r="C243" s="317"/>
      <c r="D243" s="318"/>
      <c r="E243" s="318"/>
      <c r="F243" s="318"/>
      <c r="G243" s="318"/>
      <c r="H243" s="318"/>
      <c r="I243" s="158"/>
      <c r="J243" s="158"/>
      <c r="K243" s="158"/>
    </row>
    <row r="244" spans="1:11" s="159" customFormat="1">
      <c r="A244" s="316"/>
      <c r="B244" s="317"/>
      <c r="C244" s="317"/>
      <c r="D244" s="318"/>
      <c r="E244" s="318"/>
      <c r="F244" s="318"/>
      <c r="G244" s="318"/>
      <c r="H244" s="318"/>
      <c r="I244" s="158"/>
      <c r="J244" s="158"/>
      <c r="K244" s="158"/>
    </row>
    <row r="245" spans="1:11" s="159" customFormat="1">
      <c r="A245" s="316"/>
      <c r="B245" s="317"/>
      <c r="C245" s="317"/>
      <c r="D245" s="318"/>
      <c r="E245" s="318"/>
      <c r="F245" s="318"/>
      <c r="G245" s="318"/>
      <c r="H245" s="318"/>
      <c r="I245" s="158"/>
      <c r="J245" s="158"/>
      <c r="K245" s="158"/>
    </row>
    <row r="246" spans="1:11" s="159" customFormat="1">
      <c r="A246" s="316"/>
      <c r="B246" s="317"/>
      <c r="C246" s="317"/>
      <c r="D246" s="318"/>
      <c r="E246" s="318"/>
      <c r="F246" s="318"/>
      <c r="G246" s="318"/>
      <c r="H246" s="318"/>
      <c r="I246" s="158"/>
      <c r="J246" s="158"/>
      <c r="K246" s="158"/>
    </row>
    <row r="247" spans="1:11" s="159" customFormat="1">
      <c r="A247" s="316"/>
      <c r="B247" s="317"/>
      <c r="C247" s="317"/>
      <c r="D247" s="318"/>
      <c r="E247" s="318"/>
      <c r="F247" s="318"/>
      <c r="G247" s="318"/>
      <c r="H247" s="318"/>
      <c r="I247" s="158"/>
      <c r="J247" s="158"/>
      <c r="K247" s="158"/>
    </row>
    <row r="248" spans="1:11" s="159" customFormat="1">
      <c r="A248" s="316"/>
      <c r="B248" s="317"/>
      <c r="C248" s="317"/>
      <c r="D248" s="318"/>
      <c r="E248" s="318"/>
      <c r="F248" s="318"/>
      <c r="G248" s="318"/>
      <c r="H248" s="318"/>
      <c r="I248" s="158"/>
      <c r="J248" s="158"/>
      <c r="K248" s="158"/>
    </row>
    <row r="249" spans="1:11" s="159" customFormat="1">
      <c r="A249" s="316"/>
      <c r="B249" s="317"/>
      <c r="C249" s="317"/>
      <c r="D249" s="318"/>
      <c r="E249" s="318"/>
      <c r="F249" s="318"/>
      <c r="G249" s="318"/>
      <c r="H249" s="318"/>
      <c r="I249" s="158"/>
      <c r="J249" s="158"/>
      <c r="K249" s="158"/>
    </row>
    <row r="250" spans="1:11" s="159" customFormat="1">
      <c r="A250" s="316"/>
      <c r="B250" s="317"/>
      <c r="C250" s="317"/>
      <c r="D250" s="318"/>
      <c r="E250" s="318"/>
      <c r="F250" s="318"/>
      <c r="G250" s="318"/>
      <c r="H250" s="318"/>
      <c r="I250" s="158"/>
      <c r="J250" s="158"/>
      <c r="K250" s="158"/>
    </row>
    <row r="251" spans="1:11" s="159" customFormat="1">
      <c r="A251" s="316"/>
      <c r="B251" s="317"/>
      <c r="C251" s="317"/>
      <c r="D251" s="318"/>
      <c r="E251" s="318"/>
      <c r="F251" s="318"/>
      <c r="G251" s="318"/>
      <c r="H251" s="318"/>
      <c r="I251" s="158"/>
      <c r="J251" s="158"/>
      <c r="K251" s="158"/>
    </row>
    <row r="252" spans="1:11" s="159" customFormat="1">
      <c r="A252" s="316"/>
      <c r="B252" s="317"/>
      <c r="C252" s="317"/>
      <c r="D252" s="318"/>
      <c r="E252" s="318"/>
      <c r="F252" s="318"/>
      <c r="G252" s="318"/>
      <c r="H252" s="318"/>
      <c r="I252" s="158"/>
      <c r="J252" s="158"/>
      <c r="K252" s="158"/>
    </row>
    <row r="253" spans="1:11" s="159" customFormat="1">
      <c r="A253" s="316"/>
      <c r="B253" s="317"/>
      <c r="C253" s="317"/>
      <c r="D253" s="318"/>
      <c r="E253" s="318"/>
      <c r="F253" s="318"/>
      <c r="G253" s="318"/>
      <c r="H253" s="318"/>
      <c r="I253" s="158"/>
      <c r="J253" s="158"/>
      <c r="K253" s="158"/>
    </row>
    <row r="254" spans="1:11" s="159" customFormat="1">
      <c r="A254" s="316"/>
      <c r="B254" s="317"/>
      <c r="C254" s="317"/>
      <c r="D254" s="318"/>
      <c r="E254" s="318"/>
      <c r="F254" s="318"/>
      <c r="G254" s="318"/>
      <c r="H254" s="318"/>
      <c r="I254" s="158"/>
      <c r="J254" s="158"/>
      <c r="K254" s="158"/>
    </row>
    <row r="255" spans="1:11" s="159" customFormat="1">
      <c r="A255" s="316"/>
      <c r="B255" s="317"/>
      <c r="C255" s="317"/>
      <c r="D255" s="318"/>
      <c r="E255" s="318"/>
      <c r="F255" s="318"/>
      <c r="G255" s="318"/>
      <c r="H255" s="318"/>
      <c r="I255" s="158"/>
      <c r="J255" s="158"/>
      <c r="K255" s="158"/>
    </row>
    <row r="256" spans="1:11" s="159" customFormat="1">
      <c r="A256" s="316"/>
      <c r="B256" s="317"/>
      <c r="C256" s="317"/>
      <c r="D256" s="318"/>
      <c r="E256" s="318"/>
      <c r="F256" s="318"/>
      <c r="G256" s="318"/>
      <c r="H256" s="318"/>
      <c r="I256" s="158"/>
      <c r="J256" s="158"/>
      <c r="K256" s="158"/>
    </row>
    <row r="257" spans="1:11" s="159" customFormat="1">
      <c r="A257" s="316"/>
      <c r="B257" s="317"/>
      <c r="C257" s="317"/>
      <c r="D257" s="318"/>
      <c r="E257" s="318"/>
      <c r="F257" s="318"/>
      <c r="G257" s="318"/>
      <c r="H257" s="318"/>
      <c r="I257" s="158"/>
      <c r="J257" s="158"/>
      <c r="K257" s="158"/>
    </row>
    <row r="258" spans="1:11" s="159" customFormat="1">
      <c r="A258" s="316"/>
      <c r="B258" s="317"/>
      <c r="C258" s="317"/>
      <c r="D258" s="318"/>
      <c r="E258" s="318"/>
      <c r="F258" s="318"/>
      <c r="G258" s="318"/>
      <c r="H258" s="318"/>
      <c r="I258" s="158"/>
      <c r="J258" s="158"/>
      <c r="K258" s="158"/>
    </row>
    <row r="259" spans="1:11" s="159" customFormat="1">
      <c r="A259" s="316"/>
      <c r="B259" s="317"/>
      <c r="C259" s="317"/>
      <c r="D259" s="318"/>
      <c r="E259" s="318"/>
      <c r="F259" s="318"/>
      <c r="G259" s="318"/>
      <c r="H259" s="318"/>
      <c r="I259" s="158"/>
      <c r="J259" s="158"/>
      <c r="K259" s="158"/>
    </row>
    <row r="260" spans="1:11" s="159" customFormat="1">
      <c r="A260" s="316"/>
      <c r="B260" s="317"/>
      <c r="C260" s="317"/>
      <c r="D260" s="318"/>
      <c r="E260" s="318"/>
      <c r="F260" s="318"/>
      <c r="G260" s="318"/>
      <c r="H260" s="318"/>
      <c r="I260" s="158"/>
      <c r="J260" s="158"/>
      <c r="K260" s="158"/>
    </row>
    <row r="261" spans="1:11" s="159" customFormat="1">
      <c r="A261" s="316"/>
      <c r="B261" s="317"/>
      <c r="C261" s="317"/>
      <c r="D261" s="318"/>
      <c r="E261" s="318"/>
      <c r="F261" s="318"/>
      <c r="G261" s="318"/>
      <c r="H261" s="318"/>
      <c r="I261" s="158"/>
      <c r="J261" s="158"/>
      <c r="K261" s="158"/>
    </row>
    <row r="262" spans="1:11" s="159" customFormat="1">
      <c r="A262" s="316"/>
      <c r="B262" s="317"/>
      <c r="C262" s="317"/>
      <c r="D262" s="318"/>
      <c r="E262" s="318"/>
      <c r="F262" s="318"/>
      <c r="G262" s="318"/>
      <c r="H262" s="318"/>
      <c r="I262" s="158"/>
      <c r="J262" s="158"/>
      <c r="K262" s="158"/>
    </row>
    <row r="263" spans="1:11" s="159" customFormat="1">
      <c r="A263" s="316"/>
      <c r="B263" s="317"/>
      <c r="C263" s="317"/>
      <c r="D263" s="318"/>
      <c r="E263" s="318"/>
      <c r="F263" s="318"/>
      <c r="G263" s="318"/>
      <c r="H263" s="318"/>
      <c r="I263" s="158"/>
      <c r="J263" s="158"/>
      <c r="K263" s="158"/>
    </row>
    <row r="264" spans="1:11" s="159" customFormat="1">
      <c r="A264" s="316"/>
      <c r="B264" s="317"/>
      <c r="C264" s="317"/>
      <c r="D264" s="318"/>
      <c r="E264" s="318"/>
      <c r="F264" s="318"/>
      <c r="G264" s="318"/>
      <c r="H264" s="318"/>
      <c r="I264" s="158"/>
      <c r="J264" s="158"/>
      <c r="K264" s="158"/>
    </row>
    <row r="265" spans="1:11" s="159" customFormat="1">
      <c r="A265" s="316"/>
      <c r="B265" s="317"/>
      <c r="C265" s="317"/>
      <c r="D265" s="318"/>
      <c r="E265" s="318"/>
      <c r="F265" s="318"/>
      <c r="G265" s="318"/>
      <c r="H265" s="318"/>
      <c r="I265" s="158"/>
      <c r="J265" s="158"/>
      <c r="K265" s="158"/>
    </row>
    <row r="266" spans="1:11" s="159" customFormat="1">
      <c r="A266" s="316"/>
      <c r="B266" s="317"/>
      <c r="C266" s="317"/>
      <c r="D266" s="318"/>
      <c r="E266" s="318"/>
      <c r="F266" s="318"/>
      <c r="G266" s="318"/>
      <c r="H266" s="318"/>
      <c r="I266" s="158"/>
      <c r="J266" s="158"/>
      <c r="K266" s="158"/>
    </row>
    <row r="267" spans="1:11" s="159" customFormat="1">
      <c r="A267" s="316"/>
      <c r="B267" s="317"/>
      <c r="C267" s="317"/>
      <c r="D267" s="318"/>
      <c r="E267" s="318"/>
      <c r="F267" s="318"/>
      <c r="G267" s="318"/>
      <c r="H267" s="318"/>
      <c r="I267" s="158"/>
      <c r="J267" s="158"/>
      <c r="K267" s="158"/>
    </row>
    <row r="268" spans="1:11" s="159" customFormat="1">
      <c r="A268" s="316"/>
      <c r="B268" s="317"/>
      <c r="C268" s="317"/>
      <c r="D268" s="318"/>
      <c r="E268" s="318"/>
      <c r="F268" s="318"/>
      <c r="G268" s="318"/>
      <c r="H268" s="318"/>
      <c r="I268" s="158"/>
      <c r="J268" s="158"/>
      <c r="K268" s="158"/>
    </row>
    <row r="269" spans="1:11" s="159" customFormat="1">
      <c r="A269" s="316"/>
      <c r="B269" s="317"/>
      <c r="C269" s="317"/>
      <c r="D269" s="318"/>
      <c r="E269" s="318"/>
      <c r="F269" s="318"/>
      <c r="G269" s="318"/>
      <c r="H269" s="318"/>
      <c r="I269" s="158"/>
      <c r="J269" s="158"/>
      <c r="K269" s="158"/>
    </row>
    <row r="270" spans="1:11" s="159" customFormat="1">
      <c r="A270" s="316"/>
      <c r="B270" s="317"/>
      <c r="C270" s="317"/>
      <c r="D270" s="318"/>
      <c r="E270" s="318"/>
      <c r="F270" s="318"/>
      <c r="G270" s="318"/>
      <c r="H270" s="318"/>
      <c r="I270" s="158"/>
      <c r="J270" s="158"/>
      <c r="K270" s="158"/>
    </row>
    <row r="271" spans="1:11" s="159" customFormat="1">
      <c r="A271" s="316"/>
      <c r="B271" s="317"/>
      <c r="C271" s="317"/>
      <c r="D271" s="318"/>
      <c r="E271" s="318"/>
      <c r="F271" s="318"/>
      <c r="G271" s="318"/>
      <c r="H271" s="318"/>
      <c r="I271" s="158"/>
      <c r="J271" s="158"/>
      <c r="K271" s="158"/>
    </row>
    <row r="272" spans="1:11" s="159" customFormat="1">
      <c r="A272" s="316"/>
      <c r="B272" s="317"/>
      <c r="C272" s="317"/>
      <c r="D272" s="318"/>
      <c r="E272" s="318"/>
      <c r="F272" s="318"/>
      <c r="G272" s="318"/>
      <c r="H272" s="318"/>
      <c r="I272" s="158"/>
      <c r="J272" s="158"/>
      <c r="K272" s="158"/>
    </row>
    <row r="273" spans="1:11" s="159" customFormat="1">
      <c r="A273" s="316"/>
      <c r="B273" s="317"/>
      <c r="C273" s="317"/>
      <c r="D273" s="318"/>
      <c r="E273" s="318"/>
      <c r="F273" s="318"/>
      <c r="G273" s="318"/>
      <c r="H273" s="318"/>
      <c r="I273" s="158"/>
      <c r="J273" s="158"/>
      <c r="K273" s="158"/>
    </row>
    <row r="274" spans="1:11" s="159" customFormat="1">
      <c r="A274" s="316"/>
      <c r="B274" s="317"/>
      <c r="C274" s="317"/>
      <c r="D274" s="318"/>
      <c r="E274" s="318"/>
      <c r="F274" s="318"/>
      <c r="G274" s="318"/>
      <c r="H274" s="318"/>
      <c r="I274" s="158"/>
      <c r="J274" s="158"/>
      <c r="K274" s="158"/>
    </row>
    <row r="275" spans="1:11" s="159" customFormat="1">
      <c r="A275" s="316"/>
      <c r="B275" s="317"/>
      <c r="C275" s="317"/>
      <c r="D275" s="318"/>
      <c r="E275" s="318"/>
      <c r="F275" s="318"/>
      <c r="G275" s="318"/>
      <c r="H275" s="318"/>
      <c r="I275" s="158"/>
      <c r="J275" s="158"/>
      <c r="K275" s="158"/>
    </row>
    <row r="276" spans="1:11" s="159" customFormat="1">
      <c r="A276" s="316"/>
      <c r="B276" s="317"/>
      <c r="C276" s="317"/>
      <c r="D276" s="318"/>
      <c r="E276" s="318"/>
      <c r="F276" s="318"/>
      <c r="G276" s="318"/>
      <c r="H276" s="318"/>
      <c r="I276" s="158"/>
      <c r="J276" s="158"/>
      <c r="K276" s="158"/>
    </row>
    <row r="277" spans="1:11" s="159" customFormat="1">
      <c r="A277" s="316"/>
      <c r="B277" s="317"/>
      <c r="C277" s="317"/>
      <c r="D277" s="318"/>
      <c r="E277" s="318"/>
      <c r="F277" s="318"/>
      <c r="G277" s="318"/>
      <c r="H277" s="318"/>
      <c r="I277" s="158"/>
      <c r="J277" s="158"/>
      <c r="K277" s="158"/>
    </row>
    <row r="278" spans="1:11" s="159" customFormat="1">
      <c r="A278" s="316"/>
      <c r="B278" s="317"/>
      <c r="C278" s="317"/>
      <c r="D278" s="318"/>
      <c r="E278" s="318"/>
      <c r="F278" s="318"/>
      <c r="G278" s="318"/>
      <c r="H278" s="318"/>
      <c r="I278" s="158"/>
      <c r="J278" s="158"/>
      <c r="K278" s="158"/>
    </row>
    <row r="279" spans="1:11" s="159" customFormat="1">
      <c r="A279" s="316"/>
      <c r="B279" s="317"/>
      <c r="C279" s="317"/>
      <c r="D279" s="318"/>
      <c r="E279" s="318"/>
      <c r="F279" s="318"/>
      <c r="G279" s="318"/>
      <c r="H279" s="318"/>
      <c r="I279" s="158"/>
      <c r="J279" s="158"/>
      <c r="K279" s="158"/>
    </row>
    <row r="280" spans="1:11" s="159" customFormat="1">
      <c r="A280" s="316"/>
      <c r="B280" s="317"/>
      <c r="C280" s="317"/>
      <c r="D280" s="318"/>
      <c r="E280" s="318"/>
      <c r="F280" s="318"/>
      <c r="G280" s="318"/>
      <c r="H280" s="318"/>
      <c r="I280" s="158"/>
      <c r="J280" s="158"/>
      <c r="K280" s="158"/>
    </row>
    <row r="281" spans="1:11" s="159" customFormat="1">
      <c r="A281" s="316"/>
      <c r="B281" s="317"/>
      <c r="C281" s="317"/>
      <c r="D281" s="318"/>
      <c r="E281" s="318"/>
      <c r="F281" s="318"/>
      <c r="G281" s="318"/>
      <c r="H281" s="318"/>
      <c r="I281" s="158"/>
      <c r="J281" s="158"/>
      <c r="K281" s="158"/>
    </row>
    <row r="282" spans="1:11" s="159" customFormat="1">
      <c r="A282" s="316"/>
      <c r="B282" s="317"/>
      <c r="C282" s="317"/>
      <c r="D282" s="318"/>
      <c r="E282" s="318"/>
      <c r="F282" s="318"/>
      <c r="G282" s="318"/>
      <c r="H282" s="318"/>
      <c r="I282" s="158"/>
      <c r="J282" s="158"/>
      <c r="K282" s="158"/>
    </row>
    <row r="283" spans="1:11" s="159" customFormat="1">
      <c r="A283" s="316"/>
      <c r="B283" s="317"/>
      <c r="C283" s="317"/>
      <c r="D283" s="318"/>
      <c r="E283" s="318"/>
      <c r="F283" s="318"/>
      <c r="G283" s="318"/>
      <c r="H283" s="318"/>
      <c r="I283" s="158"/>
      <c r="J283" s="158"/>
      <c r="K283" s="158"/>
    </row>
    <row r="284" spans="1:11" s="159" customFormat="1">
      <c r="A284" s="316"/>
      <c r="B284" s="317"/>
      <c r="C284" s="317"/>
      <c r="D284" s="318"/>
      <c r="E284" s="318"/>
      <c r="F284" s="318"/>
      <c r="G284" s="318"/>
      <c r="H284" s="318"/>
      <c r="I284" s="158"/>
      <c r="J284" s="158"/>
      <c r="K284" s="158"/>
    </row>
    <row r="285" spans="1:11" s="159" customFormat="1">
      <c r="A285" s="316"/>
      <c r="B285" s="317"/>
      <c r="C285" s="317"/>
      <c r="D285" s="318"/>
      <c r="E285" s="318"/>
      <c r="F285" s="318"/>
      <c r="G285" s="318"/>
      <c r="H285" s="318"/>
      <c r="I285" s="158"/>
      <c r="J285" s="158"/>
      <c r="K285" s="158"/>
    </row>
    <row r="286" spans="1:11" s="159" customFormat="1">
      <c r="A286" s="316"/>
      <c r="B286" s="317"/>
      <c r="C286" s="317"/>
      <c r="D286" s="318"/>
      <c r="E286" s="318"/>
      <c r="F286" s="318"/>
      <c r="G286" s="318"/>
      <c r="H286" s="318"/>
      <c r="I286" s="158"/>
      <c r="J286" s="158"/>
      <c r="K286" s="158"/>
    </row>
    <row r="287" spans="1:11" s="159" customFormat="1">
      <c r="A287" s="316"/>
      <c r="B287" s="317"/>
      <c r="C287" s="317"/>
      <c r="D287" s="318"/>
      <c r="E287" s="318"/>
      <c r="F287" s="318"/>
      <c r="G287" s="318"/>
      <c r="H287" s="318"/>
      <c r="I287" s="158"/>
      <c r="J287" s="158"/>
      <c r="K287" s="158"/>
    </row>
    <row r="288" spans="1:11" s="159" customFormat="1">
      <c r="A288" s="316"/>
      <c r="B288" s="317"/>
      <c r="C288" s="317"/>
      <c r="D288" s="318"/>
      <c r="E288" s="318"/>
      <c r="F288" s="318"/>
      <c r="G288" s="318"/>
      <c r="H288" s="318"/>
      <c r="I288" s="158"/>
      <c r="J288" s="158"/>
      <c r="K288" s="158"/>
    </row>
    <row r="289" spans="1:11" s="159" customFormat="1">
      <c r="A289" s="316"/>
      <c r="B289" s="317"/>
      <c r="C289" s="317"/>
      <c r="D289" s="318"/>
      <c r="E289" s="318"/>
      <c r="F289" s="318"/>
      <c r="G289" s="318"/>
      <c r="H289" s="318"/>
      <c r="I289" s="158"/>
      <c r="J289" s="158"/>
      <c r="K289" s="158"/>
    </row>
    <row r="290" spans="1:11" s="159" customFormat="1">
      <c r="A290" s="316"/>
      <c r="B290" s="317"/>
      <c r="C290" s="317"/>
      <c r="D290" s="318"/>
      <c r="E290" s="318"/>
      <c r="F290" s="318"/>
      <c r="G290" s="318"/>
      <c r="H290" s="318"/>
      <c r="I290" s="158"/>
      <c r="J290" s="158"/>
      <c r="K290" s="158"/>
    </row>
    <row r="291" spans="1:11" s="159" customFormat="1">
      <c r="A291" s="316"/>
      <c r="B291" s="317"/>
      <c r="C291" s="317"/>
      <c r="D291" s="318"/>
      <c r="E291" s="318"/>
      <c r="F291" s="318"/>
      <c r="G291" s="318"/>
      <c r="H291" s="318"/>
      <c r="I291" s="158"/>
      <c r="J291" s="158"/>
      <c r="K291" s="158"/>
    </row>
    <row r="292" spans="1:11" s="159" customFormat="1">
      <c r="A292" s="316"/>
      <c r="B292" s="317"/>
      <c r="C292" s="317"/>
      <c r="D292" s="318"/>
      <c r="E292" s="318"/>
      <c r="F292" s="318"/>
      <c r="G292" s="318"/>
      <c r="H292" s="318"/>
      <c r="I292" s="158"/>
      <c r="J292" s="158"/>
      <c r="K292" s="158"/>
    </row>
    <row r="293" spans="1:11" s="159" customFormat="1">
      <c r="A293" s="316"/>
      <c r="B293" s="317"/>
      <c r="C293" s="317"/>
      <c r="D293" s="318"/>
      <c r="E293" s="318"/>
      <c r="F293" s="318"/>
      <c r="G293" s="318"/>
      <c r="H293" s="318"/>
      <c r="I293" s="158"/>
      <c r="J293" s="158"/>
      <c r="K293" s="158"/>
    </row>
    <row r="294" spans="1:11" s="159" customFormat="1">
      <c r="A294" s="316"/>
      <c r="B294" s="317"/>
      <c r="C294" s="317"/>
      <c r="D294" s="318"/>
      <c r="E294" s="318"/>
      <c r="F294" s="318"/>
      <c r="G294" s="318"/>
      <c r="H294" s="318"/>
      <c r="I294" s="158"/>
      <c r="J294" s="158"/>
      <c r="K294" s="158"/>
    </row>
    <row r="295" spans="1:11" s="159" customFormat="1">
      <c r="A295" s="316"/>
      <c r="B295" s="317"/>
      <c r="C295" s="317"/>
      <c r="D295" s="318"/>
      <c r="E295" s="318"/>
      <c r="F295" s="318"/>
      <c r="G295" s="318"/>
      <c r="H295" s="318"/>
      <c r="I295" s="158"/>
      <c r="J295" s="158"/>
      <c r="K295" s="158"/>
    </row>
    <row r="296" spans="1:11" s="159" customFormat="1">
      <c r="A296" s="316"/>
      <c r="B296" s="317"/>
      <c r="C296" s="317"/>
      <c r="D296" s="318"/>
      <c r="E296" s="318"/>
      <c r="F296" s="318"/>
      <c r="G296" s="318"/>
      <c r="H296" s="318"/>
      <c r="I296" s="158"/>
      <c r="J296" s="158"/>
      <c r="K296" s="158"/>
    </row>
    <row r="297" spans="1:11" s="159" customFormat="1">
      <c r="A297" s="316"/>
      <c r="B297" s="317"/>
      <c r="C297" s="317"/>
      <c r="D297" s="318"/>
      <c r="E297" s="318"/>
      <c r="F297" s="318"/>
      <c r="G297" s="318"/>
      <c r="H297" s="318"/>
      <c r="I297" s="158"/>
      <c r="J297" s="158"/>
      <c r="K297" s="158"/>
    </row>
    <row r="298" spans="1:11" s="159" customFormat="1">
      <c r="A298" s="316"/>
      <c r="B298" s="317"/>
      <c r="C298" s="317"/>
      <c r="D298" s="318"/>
      <c r="E298" s="318"/>
      <c r="F298" s="318"/>
      <c r="G298" s="318"/>
      <c r="H298" s="318"/>
      <c r="I298" s="158"/>
      <c r="J298" s="158"/>
      <c r="K298" s="158"/>
    </row>
    <row r="299" spans="1:11" s="159" customFormat="1">
      <c r="A299" s="316"/>
      <c r="B299" s="317"/>
      <c r="C299" s="317"/>
      <c r="D299" s="318"/>
      <c r="E299" s="318"/>
      <c r="F299" s="318"/>
      <c r="G299" s="318"/>
      <c r="H299" s="318"/>
      <c r="I299" s="158"/>
      <c r="J299" s="158"/>
      <c r="K299" s="158"/>
    </row>
    <row r="300" spans="1:11" s="159" customFormat="1">
      <c r="A300" s="316"/>
      <c r="B300" s="317"/>
      <c r="C300" s="317"/>
      <c r="D300" s="318"/>
      <c r="E300" s="318"/>
      <c r="F300" s="318"/>
      <c r="G300" s="318"/>
      <c r="H300" s="318"/>
      <c r="I300" s="158"/>
      <c r="J300" s="158"/>
      <c r="K300" s="158"/>
    </row>
    <row r="301" spans="1:11" s="159" customFormat="1">
      <c r="A301" s="316"/>
      <c r="B301" s="317"/>
      <c r="C301" s="317"/>
      <c r="D301" s="318"/>
      <c r="E301" s="318"/>
      <c r="F301" s="318"/>
      <c r="G301" s="318"/>
      <c r="H301" s="318"/>
      <c r="I301" s="158"/>
      <c r="J301" s="158"/>
      <c r="K301" s="158"/>
    </row>
    <row r="302" spans="1:11" s="159" customFormat="1">
      <c r="A302" s="316"/>
      <c r="B302" s="317"/>
      <c r="C302" s="317"/>
      <c r="D302" s="318"/>
      <c r="E302" s="318"/>
      <c r="F302" s="318"/>
      <c r="G302" s="318"/>
      <c r="H302" s="318"/>
      <c r="I302" s="158"/>
      <c r="J302" s="158"/>
      <c r="K302" s="158"/>
    </row>
    <row r="303" spans="1:11" s="159" customFormat="1">
      <c r="A303" s="316"/>
      <c r="B303" s="317"/>
      <c r="C303" s="317"/>
      <c r="D303" s="318"/>
      <c r="E303" s="318"/>
      <c r="F303" s="318"/>
      <c r="G303" s="318"/>
      <c r="H303" s="318"/>
      <c r="I303" s="158"/>
      <c r="J303" s="158"/>
      <c r="K303" s="158"/>
    </row>
    <row r="304" spans="1:11" s="159" customFormat="1">
      <c r="A304" s="316"/>
      <c r="B304" s="317"/>
      <c r="C304" s="317"/>
      <c r="D304" s="318"/>
      <c r="E304" s="318"/>
      <c r="F304" s="318"/>
      <c r="G304" s="318"/>
      <c r="H304" s="318"/>
      <c r="I304" s="158"/>
      <c r="J304" s="158"/>
      <c r="K304" s="158"/>
    </row>
    <row r="305" spans="1:11" s="159" customFormat="1">
      <c r="A305" s="316"/>
      <c r="B305" s="317"/>
      <c r="C305" s="317"/>
      <c r="D305" s="318"/>
      <c r="E305" s="318"/>
      <c r="F305" s="318"/>
      <c r="G305" s="318"/>
      <c r="H305" s="318"/>
      <c r="I305" s="158"/>
      <c r="J305" s="158"/>
      <c r="K305" s="158"/>
    </row>
    <row r="306" spans="1:11" s="159" customFormat="1">
      <c r="A306" s="316"/>
      <c r="B306" s="317"/>
      <c r="C306" s="317"/>
      <c r="D306" s="318"/>
      <c r="E306" s="318"/>
      <c r="F306" s="318"/>
      <c r="G306" s="318"/>
      <c r="H306" s="318"/>
      <c r="I306" s="158"/>
      <c r="J306" s="158"/>
      <c r="K306" s="158"/>
    </row>
    <row r="307" spans="1:11" s="159" customFormat="1">
      <c r="A307" s="316"/>
      <c r="B307" s="317"/>
      <c r="C307" s="317"/>
      <c r="D307" s="318"/>
      <c r="E307" s="318"/>
      <c r="F307" s="318"/>
      <c r="G307" s="318"/>
      <c r="H307" s="318"/>
      <c r="I307" s="158"/>
      <c r="J307" s="158"/>
      <c r="K307" s="158"/>
    </row>
    <row r="308" spans="1:11" s="159" customFormat="1">
      <c r="A308" s="316"/>
      <c r="B308" s="317"/>
      <c r="C308" s="317"/>
      <c r="D308" s="318"/>
      <c r="E308" s="318"/>
      <c r="F308" s="318"/>
      <c r="G308" s="318"/>
      <c r="H308" s="318"/>
      <c r="I308" s="158"/>
      <c r="J308" s="158"/>
      <c r="K308" s="158"/>
    </row>
    <row r="309" spans="1:11" s="159" customFormat="1">
      <c r="A309" s="316"/>
      <c r="B309" s="317"/>
      <c r="C309" s="317"/>
      <c r="D309" s="318"/>
      <c r="E309" s="318"/>
      <c r="F309" s="318"/>
      <c r="G309" s="318"/>
      <c r="H309" s="318"/>
      <c r="I309" s="158"/>
      <c r="J309" s="158"/>
      <c r="K309" s="158"/>
    </row>
    <row r="310" spans="1:11" s="159" customFormat="1">
      <c r="A310" s="316"/>
      <c r="B310" s="317"/>
      <c r="C310" s="317"/>
      <c r="D310" s="318"/>
      <c r="E310" s="318"/>
      <c r="F310" s="318"/>
      <c r="G310" s="318"/>
      <c r="H310" s="318"/>
      <c r="I310" s="158"/>
      <c r="J310" s="158"/>
      <c r="K310" s="158"/>
    </row>
    <row r="311" spans="1:11" s="159" customFormat="1">
      <c r="A311" s="316"/>
      <c r="B311" s="317"/>
      <c r="C311" s="317"/>
      <c r="D311" s="318"/>
      <c r="E311" s="318"/>
      <c r="F311" s="318"/>
      <c r="G311" s="318"/>
      <c r="H311" s="318"/>
      <c r="I311" s="158"/>
      <c r="J311" s="158"/>
      <c r="K311" s="158"/>
    </row>
    <row r="312" spans="1:11" s="159" customFormat="1">
      <c r="A312" s="316"/>
      <c r="B312" s="317"/>
      <c r="C312" s="317"/>
      <c r="D312" s="318"/>
      <c r="E312" s="318"/>
      <c r="F312" s="318"/>
      <c r="G312" s="318"/>
      <c r="H312" s="318"/>
      <c r="I312" s="158"/>
      <c r="J312" s="158"/>
      <c r="K312" s="158"/>
    </row>
    <row r="313" spans="1:11" s="159" customFormat="1">
      <c r="A313" s="316"/>
      <c r="B313" s="317"/>
      <c r="C313" s="317"/>
      <c r="D313" s="318"/>
      <c r="E313" s="318"/>
      <c r="F313" s="318"/>
      <c r="G313" s="318"/>
      <c r="H313" s="318"/>
      <c r="I313" s="158"/>
      <c r="J313" s="158"/>
      <c r="K313" s="158"/>
    </row>
    <row r="314" spans="1:11" s="159" customFormat="1">
      <c r="A314" s="316"/>
      <c r="B314" s="317"/>
      <c r="C314" s="317"/>
      <c r="D314" s="318"/>
      <c r="E314" s="318"/>
      <c r="F314" s="318"/>
      <c r="G314" s="318"/>
      <c r="H314" s="318"/>
      <c r="I314" s="158"/>
      <c r="J314" s="158"/>
      <c r="K314" s="158"/>
    </row>
    <row r="315" spans="1:11" s="159" customFormat="1">
      <c r="A315" s="316"/>
      <c r="B315" s="317"/>
      <c r="C315" s="317"/>
      <c r="D315" s="318"/>
      <c r="E315" s="318"/>
      <c r="F315" s="318"/>
      <c r="G315" s="318"/>
      <c r="H315" s="318"/>
      <c r="I315" s="158"/>
      <c r="J315" s="158"/>
      <c r="K315" s="158"/>
    </row>
    <row r="316" spans="1:11" s="159" customFormat="1">
      <c r="A316" s="316"/>
      <c r="B316" s="317"/>
      <c r="C316" s="317"/>
      <c r="D316" s="318"/>
      <c r="E316" s="318"/>
      <c r="F316" s="318"/>
      <c r="G316" s="318"/>
      <c r="H316" s="318"/>
      <c r="I316" s="158"/>
      <c r="J316" s="158"/>
      <c r="K316" s="158"/>
    </row>
    <row r="317" spans="1:11" s="159" customFormat="1">
      <c r="A317" s="316"/>
      <c r="B317" s="317"/>
      <c r="C317" s="317"/>
      <c r="D317" s="318"/>
      <c r="E317" s="318"/>
      <c r="F317" s="318"/>
      <c r="G317" s="318"/>
      <c r="H317" s="318"/>
      <c r="I317" s="158"/>
      <c r="J317" s="158"/>
      <c r="K317" s="158"/>
    </row>
    <row r="318" spans="1:11" s="159" customFormat="1">
      <c r="A318" s="316"/>
      <c r="B318" s="317"/>
      <c r="C318" s="317"/>
      <c r="D318" s="318"/>
      <c r="E318" s="318"/>
      <c r="F318" s="318"/>
      <c r="G318" s="318"/>
      <c r="H318" s="318"/>
      <c r="I318" s="158"/>
      <c r="J318" s="158"/>
      <c r="K318" s="158"/>
    </row>
    <row r="319" spans="1:11" s="159" customFormat="1">
      <c r="A319" s="316"/>
      <c r="B319" s="317"/>
      <c r="C319" s="317"/>
      <c r="D319" s="318"/>
      <c r="E319" s="318"/>
      <c r="F319" s="318"/>
      <c r="G319" s="318"/>
      <c r="H319" s="318"/>
      <c r="I319" s="158"/>
      <c r="J319" s="158"/>
      <c r="K319" s="158"/>
    </row>
    <row r="320" spans="1:11" s="159" customFormat="1">
      <c r="A320" s="316"/>
      <c r="B320" s="317"/>
      <c r="C320" s="317"/>
      <c r="D320" s="318"/>
      <c r="E320" s="318"/>
      <c r="F320" s="318"/>
      <c r="G320" s="318"/>
      <c r="H320" s="318"/>
      <c r="I320" s="158"/>
      <c r="J320" s="158"/>
      <c r="K320" s="158"/>
    </row>
    <row r="321" spans="1:11" s="159" customFormat="1">
      <c r="A321" s="316"/>
      <c r="B321" s="317"/>
      <c r="C321" s="317"/>
      <c r="D321" s="318"/>
      <c r="E321" s="318"/>
      <c r="F321" s="318"/>
      <c r="G321" s="318"/>
      <c r="H321" s="318"/>
      <c r="I321" s="158"/>
      <c r="J321" s="158"/>
      <c r="K321" s="158"/>
    </row>
    <row r="322" spans="1:11" s="159" customFormat="1">
      <c r="A322" s="316"/>
      <c r="B322" s="317"/>
      <c r="C322" s="317"/>
      <c r="D322" s="318"/>
      <c r="E322" s="318"/>
      <c r="F322" s="318"/>
      <c r="G322" s="318"/>
      <c r="H322" s="318"/>
      <c r="I322" s="158"/>
      <c r="J322" s="158"/>
      <c r="K322" s="158"/>
    </row>
    <row r="323" spans="1:11" s="159" customFormat="1">
      <c r="A323" s="316"/>
      <c r="B323" s="317"/>
      <c r="C323" s="317"/>
      <c r="D323" s="318"/>
      <c r="E323" s="318"/>
      <c r="F323" s="318"/>
      <c r="G323" s="318"/>
      <c r="H323" s="318"/>
      <c r="I323" s="158"/>
      <c r="J323" s="158"/>
      <c r="K323" s="158"/>
    </row>
    <row r="324" spans="1:11" s="159" customFormat="1">
      <c r="A324" s="316"/>
      <c r="B324" s="317"/>
      <c r="C324" s="317"/>
      <c r="D324" s="318"/>
      <c r="E324" s="318"/>
      <c r="F324" s="318"/>
      <c r="G324" s="318"/>
      <c r="H324" s="318"/>
      <c r="I324" s="158"/>
      <c r="J324" s="158"/>
      <c r="K324" s="158"/>
    </row>
    <row r="325" spans="1:11" s="159" customFormat="1">
      <c r="A325" s="316"/>
      <c r="B325" s="317"/>
      <c r="C325" s="317"/>
      <c r="D325" s="318"/>
      <c r="E325" s="318"/>
      <c r="F325" s="318"/>
      <c r="G325" s="318"/>
      <c r="H325" s="318"/>
      <c r="I325" s="158"/>
      <c r="J325" s="158"/>
      <c r="K325" s="158"/>
    </row>
    <row r="326" spans="1:11" s="159" customFormat="1">
      <c r="A326" s="316"/>
      <c r="B326" s="317"/>
      <c r="C326" s="317"/>
      <c r="D326" s="318"/>
      <c r="E326" s="318"/>
      <c r="F326" s="318"/>
      <c r="G326" s="318"/>
      <c r="H326" s="318"/>
      <c r="I326" s="158"/>
      <c r="J326" s="158"/>
      <c r="K326" s="158"/>
    </row>
    <row r="327" spans="1:11" s="159" customFormat="1">
      <c r="A327" s="316"/>
      <c r="B327" s="317"/>
      <c r="C327" s="317"/>
      <c r="D327" s="318"/>
      <c r="E327" s="318"/>
      <c r="F327" s="318"/>
      <c r="G327" s="318"/>
      <c r="H327" s="318"/>
      <c r="I327" s="158"/>
      <c r="J327" s="158"/>
      <c r="K327" s="158"/>
    </row>
    <row r="328" spans="1:11" s="159" customFormat="1">
      <c r="A328" s="316"/>
      <c r="B328" s="317"/>
      <c r="C328" s="317"/>
      <c r="D328" s="318"/>
      <c r="E328" s="318"/>
      <c r="F328" s="318"/>
      <c r="G328" s="318"/>
      <c r="H328" s="318"/>
      <c r="I328" s="158"/>
      <c r="J328" s="158"/>
      <c r="K328" s="158"/>
    </row>
    <row r="329" spans="1:11" s="159" customFormat="1">
      <c r="A329" s="316"/>
      <c r="B329" s="317"/>
      <c r="C329" s="317"/>
      <c r="D329" s="318"/>
      <c r="E329" s="318"/>
      <c r="F329" s="318"/>
      <c r="G329" s="318"/>
      <c r="H329" s="318"/>
      <c r="I329" s="158"/>
      <c r="J329" s="158"/>
      <c r="K329" s="158"/>
    </row>
    <row r="330" spans="1:11" s="159" customFormat="1">
      <c r="A330" s="316"/>
      <c r="B330" s="317"/>
      <c r="C330" s="317"/>
      <c r="D330" s="318"/>
      <c r="E330" s="318"/>
      <c r="F330" s="318"/>
      <c r="G330" s="318"/>
      <c r="H330" s="318"/>
      <c r="I330" s="158"/>
      <c r="J330" s="158"/>
      <c r="K330" s="158"/>
    </row>
    <row r="331" spans="1:11" s="159" customFormat="1">
      <c r="A331" s="316"/>
      <c r="B331" s="317"/>
      <c r="C331" s="317"/>
      <c r="D331" s="318"/>
      <c r="E331" s="318"/>
      <c r="F331" s="318"/>
      <c r="G331" s="318"/>
      <c r="H331" s="318"/>
      <c r="I331" s="158"/>
      <c r="J331" s="158"/>
      <c r="K331" s="158"/>
    </row>
    <row r="332" spans="1:11" s="159" customFormat="1">
      <c r="A332" s="316"/>
      <c r="B332" s="317"/>
      <c r="C332" s="317"/>
      <c r="D332" s="318"/>
      <c r="E332" s="318"/>
      <c r="F332" s="318"/>
      <c r="G332" s="318"/>
      <c r="H332" s="318"/>
      <c r="I332" s="158"/>
      <c r="J332" s="158"/>
      <c r="K332" s="158"/>
    </row>
    <row r="333" spans="1:11" s="159" customFormat="1">
      <c r="A333" s="316"/>
      <c r="B333" s="317"/>
      <c r="C333" s="317"/>
      <c r="D333" s="318"/>
      <c r="E333" s="318"/>
      <c r="F333" s="318"/>
      <c r="G333" s="318"/>
      <c r="H333" s="318"/>
      <c r="I333" s="158"/>
      <c r="J333" s="158"/>
      <c r="K333" s="158"/>
    </row>
    <row r="334" spans="1:11" s="159" customFormat="1">
      <c r="A334" s="316"/>
      <c r="B334" s="317"/>
      <c r="C334" s="317"/>
      <c r="D334" s="318"/>
      <c r="E334" s="318"/>
      <c r="F334" s="318"/>
      <c r="G334" s="318"/>
      <c r="H334" s="318"/>
      <c r="I334" s="158"/>
      <c r="J334" s="158"/>
      <c r="K334" s="158"/>
    </row>
    <row r="335" spans="1:11" s="159" customFormat="1">
      <c r="A335" s="316"/>
      <c r="B335" s="317"/>
      <c r="C335" s="317"/>
      <c r="D335" s="318"/>
      <c r="E335" s="318"/>
      <c r="F335" s="318"/>
      <c r="G335" s="318"/>
      <c r="H335" s="318"/>
      <c r="I335" s="158"/>
      <c r="J335" s="158"/>
      <c r="K335" s="158"/>
    </row>
    <row r="336" spans="1:11" s="159" customFormat="1">
      <c r="A336" s="316"/>
      <c r="B336" s="317"/>
      <c r="C336" s="317"/>
      <c r="D336" s="318"/>
      <c r="E336" s="318"/>
      <c r="F336" s="318"/>
      <c r="G336" s="318"/>
      <c r="H336" s="318"/>
      <c r="I336" s="158"/>
      <c r="J336" s="158"/>
      <c r="K336" s="158"/>
    </row>
    <row r="337" spans="1:11" s="159" customFormat="1">
      <c r="A337" s="316"/>
      <c r="B337" s="317"/>
      <c r="C337" s="317"/>
      <c r="D337" s="318"/>
      <c r="E337" s="318"/>
      <c r="F337" s="318"/>
      <c r="G337" s="318"/>
      <c r="H337" s="318"/>
      <c r="I337" s="158"/>
      <c r="J337" s="158"/>
      <c r="K337" s="158"/>
    </row>
    <row r="338" spans="1:11" s="159" customFormat="1">
      <c r="A338" s="316"/>
      <c r="B338" s="317"/>
      <c r="C338" s="317"/>
      <c r="D338" s="318"/>
      <c r="E338" s="318"/>
      <c r="F338" s="318"/>
      <c r="G338" s="318"/>
      <c r="H338" s="318"/>
      <c r="I338" s="158"/>
      <c r="J338" s="158"/>
      <c r="K338" s="158"/>
    </row>
    <row r="339" spans="1:11" s="159" customFormat="1">
      <c r="A339" s="316"/>
      <c r="B339" s="317"/>
      <c r="C339" s="317"/>
      <c r="D339" s="318"/>
      <c r="E339" s="318"/>
      <c r="F339" s="318"/>
      <c r="G339" s="318"/>
      <c r="H339" s="318"/>
      <c r="I339" s="158"/>
      <c r="J339" s="158"/>
      <c r="K339" s="158"/>
    </row>
    <row r="340" spans="1:11" s="159" customFormat="1">
      <c r="A340" s="316"/>
      <c r="B340" s="317"/>
      <c r="C340" s="317"/>
      <c r="D340" s="318"/>
      <c r="E340" s="318"/>
      <c r="F340" s="318"/>
      <c r="G340" s="318"/>
      <c r="H340" s="318"/>
      <c r="I340" s="158"/>
      <c r="J340" s="158"/>
      <c r="K340" s="158"/>
    </row>
    <row r="341" spans="1:11" s="159" customFormat="1">
      <c r="A341" s="316"/>
      <c r="B341" s="317"/>
      <c r="C341" s="317"/>
      <c r="D341" s="318"/>
      <c r="E341" s="318"/>
      <c r="F341" s="318"/>
      <c r="G341" s="318"/>
      <c r="H341" s="318"/>
      <c r="I341" s="158"/>
      <c r="J341" s="158"/>
      <c r="K341" s="158"/>
    </row>
    <row r="342" spans="1:11" s="159" customFormat="1">
      <c r="A342" s="316"/>
      <c r="B342" s="317"/>
      <c r="C342" s="317"/>
      <c r="D342" s="318"/>
      <c r="E342" s="318"/>
      <c r="F342" s="318"/>
      <c r="G342" s="318"/>
      <c r="H342" s="318"/>
      <c r="I342" s="158"/>
      <c r="J342" s="158"/>
      <c r="K342" s="158"/>
    </row>
    <row r="343" spans="1:11" s="159" customFormat="1">
      <c r="A343" s="316"/>
      <c r="B343" s="317"/>
      <c r="C343" s="317"/>
      <c r="D343" s="318"/>
      <c r="E343" s="318"/>
      <c r="F343" s="318"/>
      <c r="G343" s="318"/>
      <c r="H343" s="318"/>
      <c r="I343" s="158"/>
      <c r="J343" s="158"/>
      <c r="K343" s="158"/>
    </row>
    <row r="344" spans="1:11" s="159" customFormat="1">
      <c r="A344" s="316"/>
      <c r="B344" s="317"/>
      <c r="C344" s="317"/>
      <c r="D344" s="318"/>
      <c r="E344" s="318"/>
      <c r="F344" s="318"/>
      <c r="G344" s="318"/>
      <c r="H344" s="318"/>
      <c r="I344" s="158"/>
      <c r="J344" s="158"/>
      <c r="K344" s="158"/>
    </row>
    <row r="345" spans="1:11" s="159" customFormat="1">
      <c r="A345" s="316"/>
      <c r="B345" s="317"/>
      <c r="C345" s="317"/>
      <c r="D345" s="318"/>
      <c r="E345" s="318"/>
      <c r="F345" s="318"/>
      <c r="G345" s="318"/>
      <c r="H345" s="318"/>
      <c r="I345" s="158"/>
      <c r="J345" s="158"/>
      <c r="K345" s="158"/>
    </row>
    <row r="346" spans="1:11" s="159" customFormat="1">
      <c r="A346" s="316"/>
      <c r="B346" s="317"/>
      <c r="C346" s="317"/>
      <c r="D346" s="318"/>
      <c r="E346" s="318"/>
      <c r="F346" s="318"/>
      <c r="G346" s="318"/>
      <c r="H346" s="318"/>
      <c r="I346" s="158"/>
      <c r="J346" s="158"/>
      <c r="K346" s="158"/>
    </row>
    <row r="347" spans="1:11" s="159" customFormat="1">
      <c r="A347" s="316"/>
      <c r="B347" s="317"/>
      <c r="C347" s="317"/>
      <c r="D347" s="318"/>
      <c r="E347" s="318"/>
      <c r="F347" s="318"/>
      <c r="G347" s="318"/>
      <c r="H347" s="318"/>
      <c r="I347" s="158"/>
      <c r="J347" s="158"/>
      <c r="K347" s="158"/>
    </row>
    <row r="348" spans="1:11" s="159" customFormat="1">
      <c r="A348" s="316"/>
      <c r="B348" s="317"/>
      <c r="C348" s="317"/>
      <c r="D348" s="318"/>
      <c r="E348" s="318"/>
      <c r="F348" s="318"/>
      <c r="G348" s="318"/>
      <c r="H348" s="318"/>
      <c r="I348" s="158"/>
      <c r="J348" s="158"/>
      <c r="K348" s="158"/>
    </row>
    <row r="349" spans="1:11" s="159" customFormat="1">
      <c r="A349" s="316"/>
      <c r="B349" s="317"/>
      <c r="C349" s="317"/>
      <c r="D349" s="318"/>
      <c r="E349" s="318"/>
      <c r="F349" s="318"/>
      <c r="G349" s="318"/>
      <c r="H349" s="318"/>
      <c r="I349" s="158"/>
      <c r="J349" s="158"/>
      <c r="K349" s="158"/>
    </row>
    <row r="350" spans="1:11" s="159" customFormat="1">
      <c r="A350" s="316"/>
      <c r="B350" s="317"/>
      <c r="C350" s="317"/>
      <c r="D350" s="318"/>
      <c r="E350" s="318"/>
      <c r="F350" s="318"/>
      <c r="G350" s="318"/>
      <c r="H350" s="318"/>
      <c r="I350" s="158"/>
      <c r="J350" s="158"/>
      <c r="K350" s="158"/>
    </row>
    <row r="351" spans="1:11" s="159" customFormat="1">
      <c r="A351" s="316"/>
      <c r="B351" s="317"/>
      <c r="C351" s="317"/>
      <c r="D351" s="318"/>
      <c r="E351" s="318"/>
      <c r="F351" s="318"/>
      <c r="G351" s="318"/>
      <c r="H351" s="318"/>
      <c r="I351" s="158"/>
      <c r="J351" s="158"/>
      <c r="K351" s="158"/>
    </row>
    <row r="352" spans="1:11" s="159" customFormat="1">
      <c r="A352" s="316"/>
      <c r="B352" s="317"/>
      <c r="C352" s="317"/>
      <c r="D352" s="318"/>
      <c r="E352" s="318"/>
      <c r="F352" s="318"/>
      <c r="G352" s="318"/>
      <c r="H352" s="318"/>
      <c r="I352" s="158"/>
      <c r="J352" s="158"/>
      <c r="K352" s="158"/>
    </row>
    <row r="353" spans="1:11" s="159" customFormat="1">
      <c r="A353" s="316"/>
      <c r="B353" s="317"/>
      <c r="C353" s="317"/>
      <c r="D353" s="318"/>
      <c r="E353" s="318"/>
      <c r="F353" s="318"/>
      <c r="G353" s="318"/>
      <c r="H353" s="318"/>
      <c r="I353" s="158"/>
      <c r="J353" s="158"/>
      <c r="K353" s="158"/>
    </row>
    <row r="354" spans="1:11" s="159" customFormat="1">
      <c r="A354" s="316"/>
      <c r="B354" s="317"/>
      <c r="C354" s="317"/>
      <c r="D354" s="318"/>
      <c r="E354" s="318"/>
      <c r="F354" s="318"/>
      <c r="G354" s="318"/>
      <c r="H354" s="318"/>
      <c r="I354" s="158"/>
      <c r="J354" s="158"/>
      <c r="K354" s="158"/>
    </row>
    <row r="355" spans="1:11" s="159" customFormat="1">
      <c r="A355" s="316"/>
      <c r="B355" s="317"/>
      <c r="C355" s="317"/>
      <c r="D355" s="318"/>
      <c r="E355" s="318"/>
      <c r="F355" s="318"/>
      <c r="G355" s="318"/>
      <c r="H355" s="318"/>
      <c r="I355" s="158"/>
      <c r="J355" s="158"/>
      <c r="K355" s="158"/>
    </row>
    <row r="356" spans="1:11" s="159" customFormat="1">
      <c r="A356" s="316"/>
      <c r="B356" s="317"/>
      <c r="C356" s="317"/>
      <c r="D356" s="318"/>
      <c r="E356" s="318"/>
      <c r="F356" s="318"/>
      <c r="G356" s="318"/>
      <c r="H356" s="318"/>
      <c r="I356" s="158"/>
      <c r="J356" s="158"/>
      <c r="K356" s="158"/>
    </row>
    <row r="357" spans="1:11" s="159" customFormat="1">
      <c r="A357" s="316"/>
      <c r="B357" s="317"/>
      <c r="C357" s="317"/>
      <c r="D357" s="318"/>
      <c r="E357" s="318"/>
      <c r="F357" s="318"/>
      <c r="G357" s="318"/>
      <c r="H357" s="318"/>
      <c r="I357" s="158"/>
      <c r="J357" s="158"/>
      <c r="K357" s="158"/>
    </row>
    <row r="358" spans="1:11" s="159" customFormat="1">
      <c r="A358" s="316"/>
      <c r="B358" s="317"/>
      <c r="C358" s="317"/>
      <c r="D358" s="318"/>
      <c r="E358" s="318"/>
      <c r="F358" s="318"/>
      <c r="G358" s="318"/>
      <c r="H358" s="318"/>
      <c r="I358" s="158"/>
      <c r="J358" s="158"/>
      <c r="K358" s="158"/>
    </row>
    <row r="359" spans="1:11" s="159" customFormat="1">
      <c r="A359" s="316"/>
      <c r="B359" s="317"/>
      <c r="C359" s="317"/>
      <c r="D359" s="318"/>
      <c r="E359" s="318"/>
      <c r="F359" s="318"/>
      <c r="G359" s="318"/>
      <c r="H359" s="318"/>
      <c r="I359" s="158"/>
      <c r="J359" s="158"/>
      <c r="K359" s="158"/>
    </row>
    <row r="360" spans="1:11" s="159" customFormat="1">
      <c r="A360" s="316"/>
      <c r="B360" s="317"/>
      <c r="C360" s="317"/>
      <c r="D360" s="318"/>
      <c r="E360" s="318"/>
      <c r="F360" s="318"/>
      <c r="G360" s="318"/>
      <c r="H360" s="318"/>
      <c r="I360" s="158"/>
      <c r="J360" s="158"/>
      <c r="K360" s="158"/>
    </row>
    <row r="361" spans="1:11" s="159" customFormat="1">
      <c r="A361" s="316"/>
      <c r="B361" s="317"/>
      <c r="C361" s="317"/>
      <c r="D361" s="318"/>
      <c r="E361" s="318"/>
      <c r="F361" s="318"/>
      <c r="G361" s="318"/>
      <c r="H361" s="318"/>
      <c r="I361" s="158"/>
      <c r="J361" s="158"/>
      <c r="K361" s="158"/>
    </row>
    <row r="362" spans="1:11" s="159" customFormat="1">
      <c r="A362" s="316"/>
      <c r="B362" s="317"/>
      <c r="C362" s="317"/>
      <c r="D362" s="318"/>
      <c r="E362" s="318"/>
      <c r="F362" s="318"/>
      <c r="G362" s="318"/>
      <c r="H362" s="318"/>
      <c r="I362" s="158"/>
      <c r="J362" s="158"/>
      <c r="K362" s="158"/>
    </row>
    <row r="363" spans="1:11" s="159" customFormat="1">
      <c r="A363" s="316"/>
      <c r="B363" s="317"/>
      <c r="C363" s="317"/>
      <c r="D363" s="318"/>
      <c r="E363" s="318"/>
      <c r="F363" s="318"/>
      <c r="G363" s="318"/>
      <c r="H363" s="318"/>
      <c r="I363" s="158"/>
      <c r="J363" s="158"/>
      <c r="K363" s="158"/>
    </row>
    <row r="364" spans="1:11" s="159" customFormat="1">
      <c r="A364" s="316"/>
      <c r="B364" s="317"/>
      <c r="C364" s="317"/>
      <c r="D364" s="318"/>
      <c r="E364" s="318"/>
      <c r="F364" s="318"/>
      <c r="G364" s="318"/>
      <c r="H364" s="318"/>
      <c r="I364" s="158"/>
      <c r="J364" s="158"/>
      <c r="K364" s="158"/>
    </row>
    <row r="365" spans="1:11" s="159" customFormat="1">
      <c r="A365" s="316"/>
      <c r="B365" s="317"/>
      <c r="C365" s="317"/>
      <c r="D365" s="318"/>
      <c r="E365" s="318"/>
      <c r="F365" s="318"/>
      <c r="G365" s="318"/>
      <c r="H365" s="318"/>
      <c r="I365" s="158"/>
      <c r="J365" s="158"/>
      <c r="K365" s="158"/>
    </row>
    <row r="366" spans="1:11" s="159" customFormat="1">
      <c r="A366" s="316"/>
      <c r="B366" s="317"/>
      <c r="C366" s="317"/>
      <c r="D366" s="318"/>
      <c r="E366" s="318"/>
      <c r="F366" s="318"/>
      <c r="G366" s="318"/>
      <c r="H366" s="318"/>
      <c r="I366" s="158"/>
      <c r="J366" s="158"/>
      <c r="K366" s="158"/>
    </row>
    <row r="367" spans="1:11" s="159" customFormat="1">
      <c r="A367" s="316"/>
      <c r="B367" s="317"/>
      <c r="C367" s="317"/>
      <c r="D367" s="318"/>
      <c r="E367" s="318"/>
      <c r="F367" s="318"/>
      <c r="G367" s="318"/>
      <c r="H367" s="318"/>
      <c r="I367" s="158"/>
      <c r="J367" s="158"/>
      <c r="K367" s="158"/>
    </row>
    <row r="368" spans="1:11" s="159" customFormat="1">
      <c r="A368" s="316"/>
      <c r="B368" s="317"/>
      <c r="C368" s="317"/>
      <c r="D368" s="318"/>
      <c r="E368" s="318"/>
      <c r="F368" s="318"/>
      <c r="G368" s="318"/>
      <c r="H368" s="318"/>
      <c r="I368" s="158"/>
      <c r="J368" s="158"/>
      <c r="K368" s="158"/>
    </row>
    <row r="369" spans="1:11" s="159" customFormat="1">
      <c r="A369" s="316"/>
      <c r="B369" s="317"/>
      <c r="C369" s="317"/>
      <c r="D369" s="318"/>
      <c r="E369" s="318"/>
      <c r="F369" s="318"/>
      <c r="G369" s="318"/>
      <c r="H369" s="318"/>
      <c r="I369" s="158"/>
      <c r="J369" s="158"/>
      <c r="K369" s="158"/>
    </row>
    <row r="370" spans="1:11" s="159" customFormat="1">
      <c r="A370" s="316"/>
      <c r="B370" s="317"/>
      <c r="C370" s="317"/>
      <c r="D370" s="318"/>
      <c r="E370" s="318"/>
      <c r="F370" s="318"/>
      <c r="G370" s="318"/>
      <c r="H370" s="318"/>
      <c r="I370" s="158"/>
      <c r="J370" s="158"/>
      <c r="K370" s="158"/>
    </row>
    <row r="371" spans="1:11" s="159" customFormat="1">
      <c r="A371" s="316"/>
      <c r="B371" s="317"/>
      <c r="C371" s="317"/>
      <c r="D371" s="318"/>
      <c r="E371" s="318"/>
      <c r="F371" s="318"/>
      <c r="G371" s="318"/>
      <c r="H371" s="318"/>
      <c r="I371" s="158"/>
      <c r="J371" s="158"/>
      <c r="K371" s="158"/>
    </row>
    <row r="372" spans="1:11" s="159" customFormat="1">
      <c r="A372" s="316"/>
      <c r="B372" s="317"/>
      <c r="C372" s="317"/>
      <c r="D372" s="318"/>
      <c r="E372" s="318"/>
      <c r="F372" s="318"/>
      <c r="G372" s="318"/>
      <c r="H372" s="318"/>
      <c r="I372" s="158"/>
      <c r="J372" s="158"/>
      <c r="K372" s="158"/>
    </row>
    <row r="373" spans="1:11" s="159" customFormat="1">
      <c r="A373" s="316"/>
      <c r="B373" s="317"/>
      <c r="C373" s="317"/>
      <c r="D373" s="318"/>
      <c r="E373" s="318"/>
      <c r="F373" s="318"/>
      <c r="G373" s="318"/>
      <c r="H373" s="318"/>
      <c r="I373" s="158"/>
      <c r="J373" s="158"/>
      <c r="K373" s="158"/>
    </row>
    <row r="374" spans="1:11" s="159" customFormat="1">
      <c r="A374" s="316"/>
      <c r="B374" s="317"/>
      <c r="C374" s="317"/>
      <c r="D374" s="318"/>
      <c r="E374" s="318"/>
      <c r="F374" s="318"/>
      <c r="G374" s="318"/>
      <c r="H374" s="318"/>
      <c r="I374" s="158"/>
      <c r="J374" s="158"/>
      <c r="K374" s="158"/>
    </row>
    <row r="375" spans="1:11" s="159" customFormat="1">
      <c r="A375" s="316"/>
      <c r="B375" s="317"/>
      <c r="C375" s="317"/>
      <c r="D375" s="318"/>
      <c r="E375" s="318"/>
      <c r="F375" s="318"/>
      <c r="G375" s="318"/>
      <c r="H375" s="318"/>
      <c r="I375" s="158"/>
      <c r="J375" s="158"/>
      <c r="K375" s="158"/>
    </row>
    <row r="376" spans="1:11" s="159" customFormat="1">
      <c r="A376" s="316"/>
      <c r="B376" s="317"/>
      <c r="C376" s="317"/>
      <c r="D376" s="318"/>
      <c r="E376" s="318"/>
      <c r="F376" s="318"/>
      <c r="G376" s="318"/>
      <c r="H376" s="318"/>
      <c r="I376" s="158"/>
      <c r="J376" s="158"/>
      <c r="K376" s="158"/>
    </row>
    <row r="377" spans="1:11" s="159" customFormat="1">
      <c r="A377" s="316"/>
      <c r="B377" s="317"/>
      <c r="C377" s="317"/>
      <c r="D377" s="318"/>
      <c r="E377" s="318"/>
      <c r="F377" s="318"/>
      <c r="G377" s="318"/>
      <c r="H377" s="318"/>
      <c r="I377" s="158"/>
      <c r="J377" s="158"/>
      <c r="K377" s="158"/>
    </row>
    <row r="378" spans="1:11" s="159" customFormat="1">
      <c r="A378" s="316"/>
      <c r="B378" s="317"/>
      <c r="C378" s="317"/>
      <c r="D378" s="318"/>
      <c r="E378" s="318"/>
      <c r="F378" s="318"/>
      <c r="G378" s="318"/>
      <c r="H378" s="318"/>
      <c r="I378" s="158"/>
      <c r="J378" s="158"/>
      <c r="K378" s="158"/>
    </row>
    <row r="379" spans="1:11" s="159" customFormat="1">
      <c r="A379" s="316"/>
      <c r="B379" s="317"/>
      <c r="C379" s="317"/>
      <c r="D379" s="318"/>
      <c r="E379" s="318"/>
      <c r="F379" s="318"/>
      <c r="G379" s="318"/>
      <c r="H379" s="318"/>
      <c r="I379" s="158"/>
      <c r="J379" s="158"/>
      <c r="K379" s="158"/>
    </row>
    <row r="380" spans="1:11" s="159" customFormat="1">
      <c r="A380" s="316"/>
      <c r="B380" s="317"/>
      <c r="C380" s="317"/>
      <c r="D380" s="318"/>
      <c r="E380" s="318"/>
      <c r="F380" s="318"/>
      <c r="G380" s="318"/>
      <c r="H380" s="318"/>
      <c r="I380" s="158"/>
      <c r="J380" s="158"/>
      <c r="K380" s="158"/>
    </row>
    <row r="381" spans="1:11" s="159" customFormat="1">
      <c r="A381" s="316"/>
      <c r="B381" s="317"/>
      <c r="C381" s="317"/>
      <c r="D381" s="318"/>
      <c r="E381" s="318"/>
      <c r="F381" s="318"/>
      <c r="G381" s="318"/>
      <c r="H381" s="318"/>
      <c r="I381" s="158"/>
      <c r="J381" s="158"/>
      <c r="K381" s="158"/>
    </row>
    <row r="382" spans="1:11" s="159" customFormat="1">
      <c r="A382" s="316"/>
      <c r="B382" s="317"/>
      <c r="C382" s="317"/>
      <c r="D382" s="318"/>
      <c r="E382" s="318"/>
      <c r="F382" s="318"/>
      <c r="G382" s="318"/>
      <c r="H382" s="318"/>
      <c r="I382" s="158"/>
      <c r="J382" s="158"/>
      <c r="K382" s="158"/>
    </row>
    <row r="383" spans="1:11" s="159" customFormat="1">
      <c r="A383" s="316"/>
      <c r="B383" s="317"/>
      <c r="C383" s="317"/>
      <c r="D383" s="318"/>
      <c r="E383" s="318"/>
      <c r="F383" s="318"/>
      <c r="G383" s="318"/>
      <c r="H383" s="318"/>
      <c r="I383" s="158"/>
      <c r="J383" s="158"/>
      <c r="K383" s="158"/>
    </row>
    <row r="384" spans="1:11" s="159" customFormat="1">
      <c r="A384" s="316"/>
      <c r="B384" s="317"/>
      <c r="C384" s="317"/>
      <c r="D384" s="318"/>
      <c r="E384" s="318"/>
      <c r="F384" s="318"/>
      <c r="G384" s="318"/>
      <c r="H384" s="318"/>
      <c r="I384" s="158"/>
      <c r="J384" s="158"/>
      <c r="K384" s="158"/>
    </row>
    <row r="385" spans="1:11" s="159" customFormat="1">
      <c r="A385" s="316"/>
      <c r="B385" s="317"/>
      <c r="C385" s="317"/>
      <c r="D385" s="318"/>
      <c r="E385" s="318"/>
      <c r="F385" s="318"/>
      <c r="G385" s="318"/>
      <c r="H385" s="318"/>
      <c r="I385" s="158"/>
      <c r="J385" s="158"/>
      <c r="K385" s="158"/>
    </row>
    <row r="386" spans="1:11" s="159" customFormat="1">
      <c r="A386" s="316"/>
      <c r="B386" s="317"/>
      <c r="C386" s="317"/>
      <c r="D386" s="318"/>
      <c r="E386" s="318"/>
      <c r="F386" s="318"/>
      <c r="G386" s="318"/>
      <c r="H386" s="318"/>
      <c r="I386" s="158"/>
      <c r="J386" s="158"/>
      <c r="K386" s="158"/>
    </row>
    <row r="387" spans="1:11" s="159" customFormat="1">
      <c r="A387" s="316"/>
      <c r="B387" s="317"/>
      <c r="C387" s="317"/>
      <c r="D387" s="318"/>
      <c r="E387" s="318"/>
      <c r="F387" s="318"/>
      <c r="G387" s="318"/>
      <c r="H387" s="318"/>
      <c r="I387" s="158"/>
      <c r="J387" s="158"/>
      <c r="K387" s="158"/>
    </row>
    <row r="388" spans="1:11" s="159" customFormat="1">
      <c r="A388" s="316"/>
      <c r="B388" s="317"/>
      <c r="C388" s="317"/>
      <c r="D388" s="318"/>
      <c r="E388" s="318"/>
      <c r="F388" s="318"/>
      <c r="G388" s="318"/>
      <c r="H388" s="318"/>
      <c r="I388" s="158"/>
      <c r="J388" s="158"/>
      <c r="K388" s="158"/>
    </row>
    <row r="389" spans="1:11" s="159" customFormat="1">
      <c r="A389" s="316"/>
      <c r="B389" s="317"/>
      <c r="C389" s="317"/>
      <c r="D389" s="318"/>
      <c r="E389" s="318"/>
      <c r="F389" s="318"/>
      <c r="G389" s="318"/>
      <c r="H389" s="318"/>
      <c r="I389" s="158"/>
      <c r="J389" s="158"/>
      <c r="K389" s="158"/>
    </row>
    <row r="390" spans="1:11" s="159" customFormat="1">
      <c r="A390" s="316"/>
      <c r="B390" s="317"/>
      <c r="C390" s="317"/>
      <c r="D390" s="318"/>
      <c r="E390" s="318"/>
      <c r="F390" s="318"/>
      <c r="G390" s="318"/>
      <c r="H390" s="318"/>
      <c r="I390" s="158"/>
      <c r="J390" s="158"/>
      <c r="K390" s="158"/>
    </row>
    <row r="391" spans="1:11" s="159" customFormat="1">
      <c r="A391" s="316"/>
      <c r="B391" s="317"/>
      <c r="C391" s="317"/>
      <c r="D391" s="318"/>
      <c r="E391" s="318"/>
      <c r="F391" s="318"/>
      <c r="G391" s="318"/>
      <c r="H391" s="318"/>
      <c r="I391" s="158"/>
      <c r="J391" s="158"/>
      <c r="K391" s="158"/>
    </row>
    <row r="392" spans="1:11" s="159" customFormat="1">
      <c r="A392" s="316"/>
      <c r="B392" s="317"/>
      <c r="C392" s="317"/>
      <c r="D392" s="318"/>
      <c r="E392" s="318"/>
      <c r="F392" s="318"/>
      <c r="G392" s="318"/>
      <c r="H392" s="318"/>
      <c r="I392" s="158"/>
      <c r="J392" s="158"/>
      <c r="K392" s="158"/>
    </row>
    <row r="393" spans="1:11" s="159" customFormat="1">
      <c r="A393" s="316"/>
      <c r="B393" s="317"/>
      <c r="C393" s="317"/>
      <c r="D393" s="318"/>
      <c r="E393" s="318"/>
      <c r="F393" s="318"/>
      <c r="G393" s="318"/>
      <c r="H393" s="318"/>
      <c r="I393" s="158"/>
      <c r="J393" s="158"/>
      <c r="K393" s="158"/>
    </row>
    <row r="394" spans="1:11" s="159" customFormat="1">
      <c r="A394" s="316"/>
      <c r="B394" s="317"/>
      <c r="C394" s="317"/>
      <c r="D394" s="318"/>
      <c r="E394" s="318"/>
      <c r="F394" s="318"/>
      <c r="G394" s="318"/>
      <c r="H394" s="318"/>
      <c r="I394" s="158"/>
      <c r="J394" s="158"/>
      <c r="K394" s="158"/>
    </row>
    <row r="395" spans="1:11" s="159" customFormat="1">
      <c r="A395" s="316"/>
      <c r="B395" s="317"/>
      <c r="C395" s="317"/>
      <c r="D395" s="318"/>
      <c r="E395" s="318"/>
      <c r="F395" s="318"/>
      <c r="G395" s="318"/>
      <c r="H395" s="318"/>
      <c r="I395" s="158"/>
      <c r="J395" s="158"/>
      <c r="K395" s="158"/>
    </row>
    <row r="396" spans="1:11" s="159" customFormat="1">
      <c r="A396" s="316"/>
      <c r="B396" s="317"/>
      <c r="C396" s="317"/>
      <c r="D396" s="318"/>
      <c r="E396" s="318"/>
      <c r="F396" s="318"/>
      <c r="G396" s="318"/>
      <c r="H396" s="318"/>
      <c r="I396" s="158"/>
      <c r="J396" s="158"/>
      <c r="K396" s="158"/>
    </row>
    <row r="397" spans="1:11" s="159" customFormat="1">
      <c r="A397" s="316"/>
      <c r="B397" s="317"/>
      <c r="C397" s="317"/>
      <c r="D397" s="318"/>
      <c r="E397" s="318"/>
      <c r="F397" s="318"/>
      <c r="G397" s="318"/>
      <c r="H397" s="318"/>
      <c r="I397" s="158"/>
      <c r="J397" s="158"/>
      <c r="K397" s="158"/>
    </row>
    <row r="398" spans="1:11" s="159" customFormat="1">
      <c r="A398" s="316"/>
      <c r="B398" s="317"/>
      <c r="C398" s="317"/>
      <c r="D398" s="318"/>
      <c r="E398" s="318"/>
      <c r="F398" s="318"/>
      <c r="G398" s="318"/>
      <c r="H398" s="318"/>
      <c r="I398" s="158"/>
      <c r="J398" s="158"/>
      <c r="K398" s="158"/>
    </row>
    <row r="399" spans="1:11" s="159" customFormat="1">
      <c r="A399" s="316"/>
      <c r="B399" s="317"/>
      <c r="C399" s="317"/>
      <c r="D399" s="318"/>
      <c r="E399" s="318"/>
      <c r="F399" s="318"/>
      <c r="G399" s="318"/>
      <c r="H399" s="318"/>
      <c r="I399" s="158"/>
      <c r="J399" s="158"/>
      <c r="K399" s="158"/>
    </row>
    <row r="400" spans="1:11" s="159" customFormat="1">
      <c r="A400" s="316"/>
      <c r="B400" s="317"/>
      <c r="C400" s="317"/>
      <c r="D400" s="318"/>
      <c r="E400" s="318"/>
      <c r="F400" s="318"/>
      <c r="G400" s="318"/>
      <c r="H400" s="318"/>
      <c r="I400" s="158"/>
      <c r="J400" s="158"/>
      <c r="K400" s="158"/>
    </row>
    <row r="401" spans="1:11" s="159" customFormat="1">
      <c r="A401" s="316"/>
      <c r="B401" s="317"/>
      <c r="C401" s="317"/>
      <c r="D401" s="318"/>
      <c r="E401" s="318"/>
      <c r="F401" s="318"/>
      <c r="G401" s="318"/>
      <c r="H401" s="318"/>
      <c r="I401" s="158"/>
      <c r="J401" s="158"/>
      <c r="K401" s="158"/>
    </row>
    <row r="402" spans="1:11" s="159" customFormat="1">
      <c r="A402" s="316"/>
      <c r="B402" s="317"/>
      <c r="C402" s="317"/>
      <c r="D402" s="318"/>
      <c r="E402" s="318"/>
      <c r="F402" s="318"/>
      <c r="G402" s="318"/>
      <c r="H402" s="318"/>
      <c r="I402" s="158"/>
      <c r="J402" s="158"/>
      <c r="K402" s="158"/>
    </row>
    <row r="403" spans="1:11" s="159" customFormat="1">
      <c r="A403" s="316"/>
      <c r="B403" s="317"/>
      <c r="C403" s="317"/>
      <c r="D403" s="318"/>
      <c r="E403" s="318"/>
      <c r="F403" s="318"/>
      <c r="G403" s="318"/>
      <c r="H403" s="318"/>
      <c r="I403" s="158"/>
      <c r="J403" s="158"/>
      <c r="K403" s="158"/>
    </row>
    <row r="404" spans="1:11" s="159" customFormat="1">
      <c r="A404" s="316"/>
      <c r="B404" s="317"/>
      <c r="C404" s="317"/>
      <c r="D404" s="318"/>
      <c r="E404" s="318"/>
      <c r="F404" s="318"/>
      <c r="G404" s="318"/>
      <c r="H404" s="318"/>
      <c r="I404" s="158"/>
      <c r="J404" s="158"/>
      <c r="K404" s="158"/>
    </row>
    <row r="405" spans="1:11" s="159" customFormat="1">
      <c r="A405" s="316"/>
      <c r="B405" s="317"/>
      <c r="C405" s="317"/>
      <c r="D405" s="318"/>
      <c r="E405" s="318"/>
      <c r="F405" s="318"/>
      <c r="G405" s="318"/>
      <c r="H405" s="318"/>
      <c r="I405" s="158"/>
      <c r="J405" s="158"/>
      <c r="K405" s="158"/>
    </row>
    <row r="406" spans="1:11" s="159" customFormat="1">
      <c r="A406" s="316"/>
      <c r="B406" s="317"/>
      <c r="C406" s="317"/>
      <c r="D406" s="318"/>
      <c r="E406" s="318"/>
      <c r="F406" s="318"/>
      <c r="G406" s="318"/>
      <c r="H406" s="318"/>
      <c r="I406" s="158"/>
      <c r="J406" s="158"/>
      <c r="K406" s="158"/>
    </row>
    <row r="407" spans="1:11" s="159" customFormat="1">
      <c r="A407" s="316"/>
      <c r="B407" s="317"/>
      <c r="C407" s="317"/>
      <c r="D407" s="318"/>
      <c r="E407" s="318"/>
      <c r="F407" s="318"/>
      <c r="G407" s="318"/>
      <c r="H407" s="318"/>
      <c r="I407" s="158"/>
      <c r="J407" s="158"/>
      <c r="K407" s="158"/>
    </row>
    <row r="408" spans="1:11" s="159" customFormat="1">
      <c r="A408" s="316"/>
      <c r="B408" s="317"/>
      <c r="C408" s="317"/>
      <c r="D408" s="318"/>
      <c r="E408" s="318"/>
      <c r="F408" s="318"/>
      <c r="G408" s="318"/>
      <c r="H408" s="318"/>
      <c r="I408" s="158"/>
      <c r="J408" s="158"/>
      <c r="K408" s="158"/>
    </row>
    <row r="409" spans="1:11" s="159" customFormat="1">
      <c r="A409" s="316"/>
      <c r="B409" s="317"/>
      <c r="C409" s="317"/>
      <c r="D409" s="318"/>
      <c r="E409" s="318"/>
      <c r="F409" s="318"/>
      <c r="G409" s="318"/>
      <c r="H409" s="318"/>
      <c r="I409" s="158"/>
      <c r="J409" s="158"/>
      <c r="K409" s="158"/>
    </row>
    <row r="410" spans="1:11" s="159" customFormat="1">
      <c r="A410" s="316"/>
      <c r="B410" s="317"/>
      <c r="C410" s="317"/>
      <c r="D410" s="318"/>
      <c r="E410" s="318"/>
      <c r="F410" s="318"/>
      <c r="G410" s="318"/>
      <c r="H410" s="318"/>
      <c r="I410" s="158"/>
      <c r="J410" s="158"/>
      <c r="K410" s="158"/>
    </row>
    <row r="411" spans="1:11" s="159" customFormat="1">
      <c r="A411" s="316"/>
      <c r="B411" s="317"/>
      <c r="C411" s="317"/>
      <c r="D411" s="318"/>
      <c r="E411" s="318"/>
      <c r="F411" s="318"/>
      <c r="G411" s="318"/>
      <c r="H411" s="318"/>
      <c r="I411" s="158"/>
      <c r="J411" s="158"/>
      <c r="K411" s="158"/>
    </row>
    <row r="412" spans="1:11" s="159" customFormat="1">
      <c r="A412" s="316"/>
      <c r="B412" s="317"/>
      <c r="C412" s="317"/>
      <c r="D412" s="318"/>
      <c r="E412" s="318"/>
      <c r="F412" s="318"/>
      <c r="G412" s="318"/>
      <c r="H412" s="318"/>
      <c r="I412" s="158"/>
      <c r="J412" s="158"/>
      <c r="K412" s="158"/>
    </row>
    <row r="413" spans="1:11" s="159" customFormat="1">
      <c r="A413" s="316"/>
      <c r="B413" s="317"/>
      <c r="C413" s="317"/>
      <c r="D413" s="318"/>
      <c r="E413" s="318"/>
      <c r="F413" s="318"/>
      <c r="G413" s="318"/>
      <c r="H413" s="318"/>
      <c r="I413" s="158"/>
      <c r="J413" s="158"/>
      <c r="K413" s="158"/>
    </row>
    <row r="414" spans="1:11" s="159" customFormat="1">
      <c r="A414" s="316"/>
      <c r="B414" s="317"/>
      <c r="C414" s="317"/>
      <c r="D414" s="318"/>
      <c r="E414" s="318"/>
      <c r="F414" s="318"/>
      <c r="G414" s="318"/>
      <c r="H414" s="318"/>
      <c r="I414" s="158"/>
      <c r="J414" s="158"/>
      <c r="K414" s="158"/>
    </row>
    <row r="415" spans="1:11" s="159" customFormat="1">
      <c r="A415" s="316"/>
      <c r="B415" s="317"/>
      <c r="C415" s="317"/>
      <c r="D415" s="318"/>
      <c r="E415" s="318"/>
      <c r="F415" s="318"/>
      <c r="G415" s="318"/>
      <c r="H415" s="318"/>
      <c r="I415" s="158"/>
      <c r="J415" s="158"/>
      <c r="K415" s="158"/>
    </row>
    <row r="416" spans="1:11" s="159" customFormat="1">
      <c r="A416" s="316"/>
      <c r="B416" s="317"/>
      <c r="C416" s="317"/>
      <c r="D416" s="318"/>
      <c r="E416" s="318"/>
      <c r="F416" s="318"/>
      <c r="G416" s="318"/>
      <c r="H416" s="318"/>
      <c r="I416" s="158"/>
      <c r="J416" s="158"/>
      <c r="K416" s="158"/>
    </row>
    <row r="417" spans="1:11" s="159" customFormat="1">
      <c r="A417" s="316"/>
      <c r="B417" s="317"/>
      <c r="C417" s="317"/>
      <c r="D417" s="318"/>
      <c r="E417" s="318"/>
      <c r="F417" s="318"/>
      <c r="G417" s="318"/>
      <c r="H417" s="318"/>
      <c r="I417" s="158"/>
      <c r="J417" s="158"/>
      <c r="K417" s="158"/>
    </row>
    <row r="418" spans="1:11" s="159" customFormat="1">
      <c r="A418" s="316"/>
      <c r="B418" s="317"/>
      <c r="C418" s="317"/>
      <c r="D418" s="318"/>
      <c r="E418" s="318"/>
      <c r="F418" s="318"/>
      <c r="G418" s="318"/>
      <c r="H418" s="318"/>
      <c r="I418" s="158"/>
      <c r="J418" s="158"/>
      <c r="K418" s="158"/>
    </row>
    <row r="419" spans="1:11" s="159" customFormat="1">
      <c r="A419" s="316"/>
      <c r="B419" s="317"/>
      <c r="C419" s="317"/>
      <c r="D419" s="318"/>
      <c r="E419" s="318"/>
      <c r="F419" s="318"/>
      <c r="G419" s="318"/>
      <c r="H419" s="318"/>
      <c r="I419" s="158"/>
      <c r="J419" s="158"/>
      <c r="K419" s="158"/>
    </row>
    <row r="420" spans="1:11" s="159" customFormat="1">
      <c r="A420" s="316"/>
      <c r="B420" s="317"/>
      <c r="C420" s="317"/>
      <c r="D420" s="318"/>
      <c r="E420" s="318"/>
      <c r="F420" s="318"/>
      <c r="G420" s="318"/>
      <c r="H420" s="318"/>
      <c r="I420" s="158"/>
      <c r="J420" s="158"/>
      <c r="K420" s="158"/>
    </row>
    <row r="421" spans="1:11" s="159" customFormat="1">
      <c r="A421" s="316"/>
      <c r="B421" s="317"/>
      <c r="C421" s="317"/>
      <c r="D421" s="318"/>
      <c r="E421" s="318"/>
      <c r="F421" s="318"/>
      <c r="G421" s="318"/>
      <c r="H421" s="318"/>
      <c r="I421" s="158"/>
      <c r="J421" s="158"/>
      <c r="K421" s="158"/>
    </row>
    <row r="422" spans="1:11" s="159" customFormat="1">
      <c r="A422" s="316"/>
      <c r="B422" s="317"/>
      <c r="C422" s="317"/>
      <c r="D422" s="318"/>
      <c r="E422" s="318"/>
      <c r="F422" s="318"/>
      <c r="G422" s="318"/>
      <c r="H422" s="318"/>
      <c r="I422" s="158"/>
      <c r="J422" s="158"/>
      <c r="K422" s="158"/>
    </row>
    <row r="423" spans="1:11" s="159" customFormat="1">
      <c r="A423" s="316"/>
      <c r="B423" s="317"/>
      <c r="C423" s="317"/>
      <c r="D423" s="318"/>
      <c r="E423" s="318"/>
      <c r="F423" s="318"/>
      <c r="G423" s="318"/>
      <c r="H423" s="318"/>
      <c r="I423" s="158"/>
      <c r="J423" s="158"/>
      <c r="K423" s="158"/>
    </row>
    <row r="424" spans="1:11" s="159" customFormat="1">
      <c r="A424" s="316"/>
      <c r="B424" s="317"/>
      <c r="C424" s="317"/>
      <c r="D424" s="318"/>
      <c r="E424" s="318"/>
      <c r="F424" s="318"/>
      <c r="G424" s="318"/>
      <c r="H424" s="318"/>
      <c r="I424" s="158"/>
      <c r="J424" s="158"/>
      <c r="K424" s="158"/>
    </row>
    <row r="425" spans="1:11" s="159" customFormat="1">
      <c r="A425" s="316"/>
      <c r="B425" s="317"/>
      <c r="C425" s="317"/>
      <c r="D425" s="318"/>
      <c r="E425" s="318"/>
      <c r="F425" s="318"/>
      <c r="G425" s="318"/>
      <c r="H425" s="318"/>
      <c r="I425" s="158"/>
      <c r="J425" s="158"/>
      <c r="K425" s="158"/>
    </row>
    <row r="426" spans="1:11" s="159" customFormat="1">
      <c r="A426" s="316"/>
      <c r="B426" s="317"/>
      <c r="C426" s="317"/>
      <c r="D426" s="318"/>
      <c r="E426" s="318"/>
      <c r="F426" s="318"/>
      <c r="G426" s="318"/>
      <c r="H426" s="318"/>
      <c r="I426" s="158"/>
      <c r="J426" s="158"/>
      <c r="K426" s="158"/>
    </row>
    <row r="427" spans="1:11" s="159" customFormat="1">
      <c r="A427" s="316"/>
      <c r="B427" s="317"/>
      <c r="C427" s="317"/>
      <c r="D427" s="318"/>
      <c r="E427" s="318"/>
      <c r="F427" s="318"/>
      <c r="G427" s="318"/>
      <c r="H427" s="318"/>
      <c r="I427" s="158"/>
      <c r="J427" s="158"/>
      <c r="K427" s="158"/>
    </row>
    <row r="428" spans="1:11" s="159" customFormat="1">
      <c r="A428" s="316"/>
      <c r="B428" s="317"/>
      <c r="C428" s="317"/>
      <c r="D428" s="318"/>
      <c r="E428" s="318"/>
      <c r="F428" s="318"/>
      <c r="G428" s="318"/>
      <c r="H428" s="318"/>
      <c r="I428" s="158"/>
      <c r="J428" s="158"/>
      <c r="K428" s="158"/>
    </row>
    <row r="429" spans="1:11" s="159" customFormat="1">
      <c r="A429" s="316"/>
      <c r="B429" s="317"/>
      <c r="C429" s="317"/>
      <c r="D429" s="318"/>
      <c r="E429" s="318"/>
      <c r="F429" s="318"/>
      <c r="G429" s="318"/>
      <c r="H429" s="318"/>
      <c r="I429" s="158"/>
      <c r="J429" s="158"/>
      <c r="K429" s="158"/>
    </row>
    <row r="430" spans="1:11" s="159" customFormat="1">
      <c r="A430" s="316"/>
      <c r="B430" s="317"/>
      <c r="C430" s="317"/>
      <c r="D430" s="318"/>
      <c r="E430" s="318"/>
      <c r="F430" s="318"/>
      <c r="G430" s="318"/>
      <c r="H430" s="318"/>
      <c r="I430" s="158"/>
      <c r="J430" s="158"/>
      <c r="K430" s="158"/>
    </row>
    <row r="431" spans="1:11" s="159" customFormat="1">
      <c r="A431" s="316"/>
      <c r="B431" s="317"/>
      <c r="C431" s="317"/>
      <c r="D431" s="318"/>
      <c r="E431" s="318"/>
      <c r="F431" s="318"/>
      <c r="G431" s="318"/>
      <c r="H431" s="318"/>
      <c r="I431" s="158"/>
      <c r="J431" s="158"/>
      <c r="K431" s="158"/>
    </row>
    <row r="432" spans="1:11" s="159" customFormat="1">
      <c r="A432" s="316"/>
      <c r="B432" s="317"/>
      <c r="C432" s="317"/>
      <c r="D432" s="318"/>
      <c r="E432" s="318"/>
      <c r="F432" s="318"/>
      <c r="G432" s="318"/>
      <c r="H432" s="318"/>
      <c r="I432" s="158"/>
      <c r="J432" s="158"/>
      <c r="K432" s="158"/>
    </row>
    <row r="433" spans="1:11" s="159" customFormat="1">
      <c r="A433" s="316"/>
      <c r="B433" s="317"/>
      <c r="C433" s="317"/>
      <c r="D433" s="318"/>
      <c r="E433" s="318"/>
      <c r="F433" s="318"/>
      <c r="G433" s="318"/>
      <c r="H433" s="318"/>
      <c r="I433" s="158"/>
      <c r="J433" s="158"/>
      <c r="K433" s="158"/>
    </row>
    <row r="434" spans="1:11" s="159" customFormat="1">
      <c r="A434" s="316"/>
      <c r="B434" s="317"/>
      <c r="C434" s="317"/>
      <c r="D434" s="318"/>
      <c r="E434" s="318"/>
      <c r="F434" s="318"/>
      <c r="G434" s="318"/>
      <c r="H434" s="318"/>
      <c r="I434" s="158"/>
      <c r="J434" s="158"/>
      <c r="K434" s="158"/>
    </row>
    <row r="435" spans="1:11" s="159" customFormat="1">
      <c r="A435" s="316"/>
      <c r="B435" s="317"/>
      <c r="C435" s="317"/>
      <c r="D435" s="318"/>
      <c r="E435" s="318"/>
      <c r="F435" s="318"/>
      <c r="G435" s="318"/>
      <c r="H435" s="318"/>
      <c r="I435" s="158"/>
      <c r="J435" s="158"/>
      <c r="K435" s="158"/>
    </row>
    <row r="436" spans="1:11" s="159" customFormat="1">
      <c r="A436" s="316"/>
      <c r="B436" s="317"/>
      <c r="C436" s="317"/>
      <c r="D436" s="318"/>
      <c r="E436" s="318"/>
      <c r="F436" s="318"/>
      <c r="G436" s="318"/>
      <c r="H436" s="318"/>
      <c r="I436" s="158"/>
      <c r="J436" s="158"/>
      <c r="K436" s="158"/>
    </row>
    <row r="437" spans="1:11" s="159" customFormat="1">
      <c r="A437" s="316"/>
      <c r="B437" s="317"/>
      <c r="C437" s="317"/>
      <c r="D437" s="318"/>
      <c r="E437" s="318"/>
      <c r="F437" s="318"/>
      <c r="G437" s="318"/>
      <c r="H437" s="318"/>
      <c r="I437" s="158"/>
      <c r="J437" s="158"/>
      <c r="K437" s="158"/>
    </row>
    <row r="438" spans="1:11" s="159" customFormat="1">
      <c r="A438" s="316"/>
      <c r="B438" s="317"/>
      <c r="C438" s="317"/>
      <c r="D438" s="318"/>
      <c r="E438" s="318"/>
      <c r="F438" s="318"/>
      <c r="G438" s="318"/>
      <c r="H438" s="318"/>
      <c r="I438" s="158"/>
      <c r="J438" s="158"/>
      <c r="K438" s="158"/>
    </row>
    <row r="439" spans="1:11" s="159" customFormat="1">
      <c r="A439" s="316"/>
      <c r="B439" s="317"/>
      <c r="C439" s="317"/>
      <c r="D439" s="318"/>
      <c r="E439" s="318"/>
      <c r="F439" s="318"/>
      <c r="G439" s="318"/>
      <c r="H439" s="318"/>
      <c r="I439" s="158"/>
      <c r="J439" s="158"/>
      <c r="K439" s="158"/>
    </row>
    <row r="440" spans="1:11" s="159" customFormat="1">
      <c r="A440" s="316"/>
      <c r="B440" s="317"/>
      <c r="C440" s="317"/>
      <c r="D440" s="318"/>
      <c r="E440" s="318"/>
      <c r="F440" s="318"/>
      <c r="G440" s="318"/>
      <c r="H440" s="318"/>
      <c r="I440" s="158"/>
      <c r="J440" s="158"/>
      <c r="K440" s="158"/>
    </row>
    <row r="441" spans="1:11" s="159" customFormat="1">
      <c r="A441" s="316"/>
      <c r="B441" s="317"/>
      <c r="C441" s="317"/>
      <c r="D441" s="318"/>
      <c r="E441" s="318"/>
      <c r="F441" s="318"/>
      <c r="G441" s="318"/>
      <c r="H441" s="318"/>
      <c r="I441" s="158"/>
      <c r="J441" s="158"/>
      <c r="K441" s="158"/>
    </row>
    <row r="442" spans="1:11" s="159" customFormat="1">
      <c r="A442" s="316"/>
      <c r="B442" s="317"/>
      <c r="C442" s="317"/>
      <c r="D442" s="318"/>
      <c r="E442" s="318"/>
      <c r="F442" s="318"/>
      <c r="G442" s="318"/>
      <c r="H442" s="318"/>
      <c r="I442" s="158"/>
      <c r="J442" s="158"/>
      <c r="K442" s="158"/>
    </row>
    <row r="443" spans="1:11" s="159" customFormat="1">
      <c r="A443" s="316"/>
      <c r="B443" s="317"/>
      <c r="C443" s="317"/>
      <c r="D443" s="318"/>
      <c r="E443" s="318"/>
      <c r="F443" s="318"/>
      <c r="G443" s="318"/>
      <c r="H443" s="318"/>
      <c r="I443" s="158"/>
      <c r="J443" s="158"/>
      <c r="K443" s="158"/>
    </row>
    <row r="444" spans="1:11" s="159" customFormat="1">
      <c r="A444" s="316"/>
      <c r="B444" s="317"/>
      <c r="C444" s="317"/>
      <c r="D444" s="318"/>
      <c r="E444" s="318"/>
      <c r="F444" s="318"/>
      <c r="G444" s="318"/>
      <c r="H444" s="318"/>
      <c r="I444" s="158"/>
      <c r="J444" s="158"/>
      <c r="K444" s="158"/>
    </row>
    <row r="445" spans="1:11" s="159" customFormat="1">
      <c r="A445" s="316"/>
      <c r="B445" s="317"/>
      <c r="C445" s="317"/>
      <c r="D445" s="318"/>
      <c r="E445" s="318"/>
      <c r="F445" s="318"/>
      <c r="G445" s="318"/>
      <c r="H445" s="318"/>
      <c r="I445" s="158"/>
      <c r="J445" s="158"/>
      <c r="K445" s="158"/>
    </row>
    <row r="446" spans="1:11" s="159" customFormat="1">
      <c r="A446" s="316"/>
      <c r="B446" s="317"/>
      <c r="C446" s="317"/>
      <c r="D446" s="318"/>
      <c r="E446" s="318"/>
      <c r="F446" s="318"/>
      <c r="G446" s="318"/>
      <c r="H446" s="318"/>
      <c r="I446" s="158"/>
      <c r="J446" s="158"/>
      <c r="K446" s="158"/>
    </row>
    <row r="447" spans="1:11" s="159" customFormat="1">
      <c r="A447" s="316"/>
      <c r="B447" s="317"/>
      <c r="C447" s="317"/>
      <c r="D447" s="318"/>
      <c r="E447" s="318"/>
      <c r="F447" s="318"/>
      <c r="G447" s="318"/>
      <c r="H447" s="318"/>
      <c r="I447" s="158"/>
      <c r="J447" s="158"/>
      <c r="K447" s="158"/>
    </row>
    <row r="448" spans="1:11" s="159" customFormat="1">
      <c r="A448" s="316"/>
      <c r="B448" s="317"/>
      <c r="C448" s="317"/>
      <c r="D448" s="318"/>
      <c r="E448" s="318"/>
      <c r="F448" s="318"/>
      <c r="G448" s="318"/>
      <c r="H448" s="318"/>
      <c r="I448" s="158"/>
      <c r="J448" s="158"/>
      <c r="K448" s="158"/>
    </row>
    <row r="449" spans="1:11" s="159" customFormat="1">
      <c r="A449" s="316"/>
      <c r="B449" s="317"/>
      <c r="C449" s="317"/>
      <c r="D449" s="318"/>
      <c r="E449" s="318"/>
      <c r="F449" s="318"/>
      <c r="G449" s="318"/>
      <c r="H449" s="318"/>
      <c r="I449" s="158"/>
      <c r="J449" s="158"/>
      <c r="K449" s="158"/>
    </row>
    <row r="450" spans="1:11" s="159" customFormat="1">
      <c r="A450" s="316"/>
      <c r="B450" s="317"/>
      <c r="C450" s="317"/>
      <c r="D450" s="318"/>
      <c r="E450" s="318"/>
      <c r="F450" s="318"/>
      <c r="G450" s="318"/>
      <c r="H450" s="318"/>
      <c r="I450" s="158"/>
      <c r="J450" s="158"/>
      <c r="K450" s="158"/>
    </row>
    <row r="451" spans="1:11" s="159" customFormat="1">
      <c r="A451" s="316"/>
      <c r="B451" s="317"/>
      <c r="C451" s="317"/>
      <c r="D451" s="318"/>
      <c r="E451" s="318"/>
      <c r="F451" s="318"/>
      <c r="G451" s="318"/>
      <c r="H451" s="318"/>
      <c r="I451" s="158"/>
      <c r="J451" s="158"/>
      <c r="K451" s="158"/>
    </row>
    <row r="452" spans="1:11" s="159" customFormat="1">
      <c r="A452" s="316"/>
      <c r="B452" s="317"/>
      <c r="C452" s="317"/>
      <c r="D452" s="318"/>
      <c r="E452" s="318"/>
      <c r="F452" s="318"/>
      <c r="G452" s="318"/>
      <c r="H452" s="318"/>
      <c r="I452" s="158"/>
      <c r="J452" s="158"/>
      <c r="K452" s="158"/>
    </row>
    <row r="453" spans="1:11" s="159" customFormat="1">
      <c r="A453" s="316"/>
      <c r="B453" s="317"/>
      <c r="C453" s="317"/>
      <c r="D453" s="318"/>
      <c r="E453" s="318"/>
      <c r="F453" s="318"/>
      <c r="G453" s="318"/>
      <c r="H453" s="318"/>
      <c r="I453" s="158"/>
      <c r="J453" s="158"/>
      <c r="K453" s="158"/>
    </row>
    <row r="454" spans="1:11" s="159" customFormat="1">
      <c r="A454" s="316"/>
      <c r="B454" s="317"/>
      <c r="C454" s="317"/>
      <c r="D454" s="318"/>
      <c r="E454" s="318"/>
      <c r="F454" s="318"/>
      <c r="G454" s="318"/>
      <c r="H454" s="318"/>
      <c r="I454" s="158"/>
      <c r="J454" s="158"/>
      <c r="K454" s="158"/>
    </row>
    <row r="455" spans="1:11" s="159" customFormat="1">
      <c r="A455" s="316"/>
      <c r="B455" s="317"/>
      <c r="C455" s="317"/>
      <c r="D455" s="318"/>
      <c r="E455" s="318"/>
      <c r="F455" s="318"/>
      <c r="G455" s="318"/>
      <c r="H455" s="318"/>
      <c r="I455" s="158"/>
      <c r="J455" s="158"/>
      <c r="K455" s="158"/>
    </row>
    <row r="456" spans="1:11" s="159" customFormat="1">
      <c r="A456" s="316"/>
      <c r="B456" s="317"/>
      <c r="C456" s="317"/>
      <c r="D456" s="318"/>
      <c r="E456" s="318"/>
      <c r="F456" s="318"/>
      <c r="G456" s="318"/>
      <c r="H456" s="318"/>
      <c r="I456" s="158"/>
      <c r="J456" s="158"/>
      <c r="K456" s="158"/>
    </row>
    <row r="457" spans="1:11" s="159" customFormat="1">
      <c r="A457" s="316"/>
      <c r="B457" s="317"/>
      <c r="C457" s="317"/>
      <c r="D457" s="318"/>
      <c r="E457" s="318"/>
      <c r="F457" s="318"/>
      <c r="G457" s="318"/>
      <c r="H457" s="318"/>
      <c r="I457" s="158"/>
      <c r="J457" s="158"/>
      <c r="K457" s="158"/>
    </row>
    <row r="458" spans="1:11" s="159" customFormat="1">
      <c r="A458" s="316"/>
      <c r="B458" s="317"/>
      <c r="C458" s="317"/>
      <c r="D458" s="318"/>
      <c r="E458" s="318"/>
      <c r="F458" s="318"/>
      <c r="G458" s="318"/>
      <c r="H458" s="318"/>
      <c r="I458" s="158"/>
      <c r="J458" s="158"/>
      <c r="K458" s="158"/>
    </row>
    <row r="459" spans="1:11" s="159" customFormat="1">
      <c r="A459" s="316"/>
      <c r="B459" s="317"/>
      <c r="C459" s="317"/>
      <c r="D459" s="318"/>
      <c r="E459" s="318"/>
      <c r="F459" s="318"/>
      <c r="G459" s="318"/>
      <c r="H459" s="318"/>
      <c r="I459" s="158"/>
      <c r="J459" s="158"/>
      <c r="K459" s="158"/>
    </row>
    <row r="460" spans="1:11" s="159" customFormat="1">
      <c r="A460" s="316"/>
      <c r="B460" s="317"/>
      <c r="C460" s="317"/>
      <c r="D460" s="318"/>
      <c r="E460" s="318"/>
      <c r="F460" s="318"/>
      <c r="G460" s="318"/>
      <c r="H460" s="318"/>
      <c r="I460" s="158"/>
      <c r="J460" s="158"/>
      <c r="K460" s="158"/>
    </row>
    <row r="461" spans="1:11" s="159" customFormat="1">
      <c r="A461" s="316"/>
      <c r="B461" s="317"/>
      <c r="C461" s="317"/>
      <c r="D461" s="318"/>
      <c r="E461" s="318"/>
      <c r="F461" s="318"/>
      <c r="G461" s="318"/>
      <c r="H461" s="318"/>
      <c r="I461" s="158"/>
      <c r="J461" s="158"/>
      <c r="K461" s="158"/>
    </row>
    <row r="462" spans="1:11" s="159" customFormat="1">
      <c r="A462" s="316"/>
      <c r="B462" s="317"/>
      <c r="C462" s="317"/>
      <c r="D462" s="318"/>
      <c r="E462" s="318"/>
      <c r="F462" s="318"/>
      <c r="G462" s="318"/>
      <c r="H462" s="318"/>
      <c r="I462" s="158"/>
      <c r="J462" s="158"/>
      <c r="K462" s="158"/>
    </row>
    <row r="463" spans="1:11" s="159" customFormat="1">
      <c r="A463" s="316"/>
      <c r="B463" s="317"/>
      <c r="C463" s="317"/>
      <c r="D463" s="318"/>
      <c r="E463" s="318"/>
      <c r="F463" s="318"/>
      <c r="G463" s="318"/>
      <c r="H463" s="318"/>
      <c r="I463" s="158"/>
      <c r="J463" s="158"/>
      <c r="K463" s="158"/>
    </row>
    <row r="464" spans="1:11" s="159" customFormat="1">
      <c r="A464" s="316"/>
      <c r="B464" s="317"/>
      <c r="C464" s="317"/>
      <c r="D464" s="318"/>
      <c r="E464" s="318"/>
      <c r="F464" s="318"/>
      <c r="G464" s="318"/>
      <c r="H464" s="318"/>
      <c r="I464" s="158"/>
      <c r="J464" s="158"/>
      <c r="K464" s="158"/>
    </row>
    <row r="465" spans="1:11" s="159" customFormat="1">
      <c r="A465" s="316"/>
      <c r="B465" s="317"/>
      <c r="C465" s="317"/>
      <c r="D465" s="318"/>
      <c r="E465" s="318"/>
      <c r="F465" s="318"/>
      <c r="G465" s="318"/>
      <c r="H465" s="318"/>
      <c r="I465" s="158"/>
      <c r="J465" s="158"/>
      <c r="K465" s="158"/>
    </row>
    <row r="466" spans="1:11" s="159" customFormat="1">
      <c r="A466" s="316"/>
      <c r="B466" s="317"/>
      <c r="C466" s="317"/>
      <c r="D466" s="318"/>
      <c r="E466" s="318"/>
      <c r="F466" s="318"/>
      <c r="G466" s="318"/>
      <c r="H466" s="318"/>
      <c r="I466" s="158"/>
      <c r="J466" s="158"/>
      <c r="K466" s="158"/>
    </row>
    <row r="467" spans="1:11" s="159" customFormat="1">
      <c r="A467" s="316"/>
      <c r="B467" s="317"/>
      <c r="C467" s="317"/>
      <c r="D467" s="318"/>
      <c r="E467" s="318"/>
      <c r="F467" s="318"/>
      <c r="G467" s="318"/>
      <c r="H467" s="318"/>
      <c r="I467" s="158"/>
      <c r="J467" s="158"/>
      <c r="K467" s="158"/>
    </row>
    <row r="468" spans="1:11" s="159" customFormat="1">
      <c r="A468" s="316"/>
      <c r="B468" s="317"/>
      <c r="C468" s="317"/>
      <c r="D468" s="318"/>
      <c r="E468" s="318"/>
      <c r="F468" s="318"/>
      <c r="G468" s="318"/>
      <c r="H468" s="318"/>
      <c r="I468" s="158"/>
      <c r="J468" s="158"/>
      <c r="K468" s="158"/>
    </row>
    <row r="469" spans="1:11" s="159" customFormat="1">
      <c r="A469" s="316"/>
      <c r="B469" s="317"/>
      <c r="C469" s="317"/>
      <c r="D469" s="318"/>
      <c r="E469" s="318"/>
      <c r="F469" s="318"/>
      <c r="G469" s="318"/>
      <c r="H469" s="318"/>
      <c r="I469" s="158"/>
      <c r="J469" s="158"/>
      <c r="K469" s="158"/>
    </row>
    <row r="470" spans="1:11" s="159" customFormat="1">
      <c r="A470" s="316"/>
      <c r="B470" s="317"/>
      <c r="C470" s="317"/>
      <c r="D470" s="318"/>
      <c r="E470" s="318"/>
      <c r="F470" s="318"/>
      <c r="G470" s="318"/>
      <c r="H470" s="318"/>
      <c r="I470" s="158"/>
      <c r="J470" s="158"/>
      <c r="K470" s="158"/>
    </row>
    <row r="471" spans="1:11" s="159" customFormat="1">
      <c r="A471" s="316"/>
      <c r="B471" s="317"/>
      <c r="C471" s="317"/>
      <c r="D471" s="318"/>
      <c r="E471" s="318"/>
      <c r="F471" s="318"/>
      <c r="G471" s="318"/>
      <c r="H471" s="318"/>
      <c r="I471" s="158"/>
      <c r="J471" s="158"/>
      <c r="K471" s="158"/>
    </row>
    <row r="472" spans="1:11" s="159" customFormat="1">
      <c r="A472" s="316"/>
      <c r="B472" s="317"/>
      <c r="C472" s="317"/>
      <c r="D472" s="318"/>
      <c r="E472" s="318"/>
      <c r="F472" s="318"/>
      <c r="G472" s="318"/>
      <c r="H472" s="318"/>
      <c r="I472" s="158"/>
      <c r="J472" s="158"/>
      <c r="K472" s="158"/>
    </row>
    <row r="473" spans="1:11" s="159" customFormat="1">
      <c r="A473" s="316"/>
      <c r="B473" s="317"/>
      <c r="C473" s="317"/>
      <c r="D473" s="318"/>
      <c r="E473" s="318"/>
      <c r="F473" s="318"/>
      <c r="G473" s="318"/>
      <c r="H473" s="318"/>
      <c r="I473" s="158"/>
      <c r="J473" s="158"/>
      <c r="K473" s="158"/>
    </row>
    <row r="474" spans="1:11" s="159" customFormat="1">
      <c r="A474" s="316"/>
      <c r="B474" s="317"/>
      <c r="C474" s="317"/>
      <c r="D474" s="318"/>
      <c r="E474" s="318"/>
      <c r="F474" s="318"/>
      <c r="G474" s="318"/>
      <c r="H474" s="318"/>
      <c r="I474" s="158"/>
      <c r="J474" s="158"/>
      <c r="K474" s="158"/>
    </row>
    <row r="475" spans="1:11" s="159" customFormat="1">
      <c r="A475" s="316"/>
      <c r="B475" s="317"/>
      <c r="C475" s="317"/>
      <c r="D475" s="318"/>
      <c r="E475" s="318"/>
      <c r="F475" s="318"/>
      <c r="G475" s="318"/>
      <c r="H475" s="318"/>
      <c r="I475" s="158"/>
      <c r="J475" s="158"/>
      <c r="K475" s="158"/>
    </row>
    <row r="476" spans="1:11" s="159" customFormat="1">
      <c r="A476" s="316"/>
      <c r="B476" s="317"/>
      <c r="C476" s="317"/>
      <c r="D476" s="318"/>
      <c r="E476" s="318"/>
      <c r="F476" s="318"/>
      <c r="G476" s="318"/>
      <c r="H476" s="318"/>
      <c r="I476" s="158"/>
      <c r="J476" s="158"/>
      <c r="K476" s="158"/>
    </row>
    <row r="477" spans="1:11" s="159" customFormat="1">
      <c r="A477" s="316"/>
      <c r="B477" s="317"/>
      <c r="C477" s="317"/>
      <c r="D477" s="318"/>
      <c r="E477" s="318"/>
      <c r="F477" s="318"/>
      <c r="G477" s="318"/>
      <c r="H477" s="318"/>
      <c r="I477" s="158"/>
      <c r="J477" s="158"/>
      <c r="K477" s="158"/>
    </row>
    <row r="478" spans="1:11" s="159" customFormat="1">
      <c r="A478" s="316"/>
      <c r="B478" s="317"/>
      <c r="C478" s="317"/>
      <c r="D478" s="318"/>
      <c r="E478" s="318"/>
      <c r="F478" s="318"/>
      <c r="G478" s="318"/>
      <c r="H478" s="318"/>
      <c r="I478" s="158"/>
      <c r="J478" s="158"/>
      <c r="K478" s="158"/>
    </row>
    <row r="479" spans="1:11" s="159" customFormat="1">
      <c r="A479" s="316"/>
      <c r="B479" s="317"/>
      <c r="C479" s="317"/>
      <c r="D479" s="318"/>
      <c r="E479" s="318"/>
      <c r="F479" s="318"/>
      <c r="G479" s="318"/>
      <c r="H479" s="318"/>
      <c r="I479" s="158"/>
      <c r="J479" s="158"/>
      <c r="K479" s="158"/>
    </row>
    <row r="480" spans="1:11" s="159" customFormat="1">
      <c r="A480" s="316"/>
      <c r="B480" s="317"/>
      <c r="C480" s="317"/>
      <c r="D480" s="318"/>
      <c r="E480" s="318"/>
      <c r="F480" s="318"/>
      <c r="G480" s="318"/>
      <c r="H480" s="318"/>
      <c r="I480" s="158"/>
      <c r="J480" s="158"/>
      <c r="K480" s="158"/>
    </row>
    <row r="481" spans="1:11" s="159" customFormat="1">
      <c r="A481" s="316"/>
      <c r="B481" s="317"/>
      <c r="C481" s="317"/>
      <c r="D481" s="318"/>
      <c r="E481" s="318"/>
      <c r="F481" s="318"/>
      <c r="G481" s="318"/>
      <c r="H481" s="318"/>
      <c r="I481" s="158"/>
      <c r="J481" s="158"/>
      <c r="K481" s="158"/>
    </row>
    <row r="482" spans="1:11" s="159" customFormat="1">
      <c r="A482" s="316"/>
      <c r="B482" s="317"/>
      <c r="C482" s="317"/>
      <c r="D482" s="318"/>
      <c r="E482" s="318"/>
      <c r="F482" s="318"/>
      <c r="G482" s="318"/>
      <c r="H482" s="318"/>
      <c r="I482" s="158"/>
      <c r="J482" s="158"/>
      <c r="K482" s="158"/>
    </row>
    <row r="483" spans="1:11" s="159" customFormat="1">
      <c r="A483" s="316"/>
      <c r="B483" s="317"/>
      <c r="C483" s="317"/>
      <c r="D483" s="318"/>
      <c r="E483" s="318"/>
      <c r="F483" s="318"/>
      <c r="G483" s="318"/>
      <c r="H483" s="318"/>
      <c r="I483" s="158"/>
      <c r="J483" s="158"/>
      <c r="K483" s="158"/>
    </row>
    <row r="484" spans="1:11" s="159" customFormat="1">
      <c r="A484" s="316"/>
      <c r="B484" s="317"/>
      <c r="C484" s="317"/>
      <c r="D484" s="318"/>
      <c r="E484" s="318"/>
      <c r="F484" s="318"/>
      <c r="G484" s="318"/>
      <c r="H484" s="318"/>
      <c r="I484" s="158"/>
      <c r="J484" s="158"/>
      <c r="K484" s="158"/>
    </row>
    <row r="485" spans="1:11" s="159" customFormat="1">
      <c r="A485" s="316"/>
      <c r="B485" s="317"/>
      <c r="C485" s="317"/>
      <c r="D485" s="318"/>
      <c r="E485" s="318"/>
      <c r="F485" s="318"/>
      <c r="G485" s="318"/>
      <c r="H485" s="318"/>
      <c r="I485" s="158"/>
      <c r="J485" s="158"/>
      <c r="K485" s="158"/>
    </row>
    <row r="486" spans="1:11" s="159" customFormat="1">
      <c r="A486" s="316"/>
      <c r="B486" s="317"/>
      <c r="C486" s="317"/>
      <c r="D486" s="318"/>
      <c r="E486" s="318"/>
      <c r="F486" s="318"/>
      <c r="G486" s="318"/>
      <c r="H486" s="318"/>
      <c r="I486" s="158"/>
      <c r="J486" s="158"/>
      <c r="K486" s="158"/>
    </row>
    <row r="487" spans="1:11" s="159" customFormat="1">
      <c r="A487" s="316"/>
      <c r="B487" s="317"/>
      <c r="C487" s="317"/>
      <c r="D487" s="318"/>
      <c r="E487" s="318"/>
      <c r="F487" s="318"/>
      <c r="G487" s="318"/>
      <c r="H487" s="318"/>
      <c r="I487" s="158"/>
      <c r="J487" s="158"/>
      <c r="K487" s="158"/>
    </row>
    <row r="488" spans="1:11" s="159" customFormat="1">
      <c r="A488" s="316"/>
      <c r="B488" s="317"/>
      <c r="C488" s="317"/>
      <c r="D488" s="318"/>
      <c r="E488" s="318"/>
      <c r="F488" s="318"/>
      <c r="G488" s="318"/>
      <c r="H488" s="318"/>
      <c r="I488" s="158"/>
      <c r="J488" s="158"/>
      <c r="K488" s="158"/>
    </row>
    <row r="489" spans="1:11" s="159" customFormat="1">
      <c r="A489" s="316"/>
      <c r="B489" s="317"/>
      <c r="C489" s="317"/>
      <c r="D489" s="318"/>
      <c r="E489" s="318"/>
      <c r="F489" s="318"/>
      <c r="G489" s="318"/>
      <c r="H489" s="318"/>
      <c r="I489" s="158"/>
      <c r="J489" s="158"/>
      <c r="K489" s="158"/>
    </row>
    <row r="490" spans="1:11" s="159" customFormat="1">
      <c r="A490" s="316"/>
      <c r="B490" s="317"/>
      <c r="C490" s="317"/>
      <c r="D490" s="318"/>
      <c r="E490" s="318"/>
      <c r="F490" s="318"/>
      <c r="G490" s="318"/>
      <c r="H490" s="318"/>
      <c r="I490" s="158"/>
      <c r="J490" s="158"/>
      <c r="K490" s="158"/>
    </row>
    <row r="491" spans="1:11" s="159" customFormat="1">
      <c r="A491" s="316"/>
      <c r="B491" s="317"/>
      <c r="C491" s="317"/>
      <c r="D491" s="318"/>
      <c r="E491" s="318"/>
      <c r="F491" s="318"/>
      <c r="G491" s="318"/>
      <c r="H491" s="318"/>
      <c r="I491" s="158"/>
      <c r="J491" s="158"/>
      <c r="K491" s="158"/>
    </row>
    <row r="492" spans="1:11" s="159" customFormat="1">
      <c r="A492" s="316"/>
      <c r="B492" s="317"/>
      <c r="C492" s="317"/>
      <c r="D492" s="318"/>
      <c r="E492" s="318"/>
      <c r="F492" s="318"/>
      <c r="G492" s="318"/>
      <c r="H492" s="318"/>
      <c r="I492" s="158"/>
      <c r="J492" s="158"/>
      <c r="K492" s="158"/>
    </row>
    <row r="493" spans="1:11" s="159" customFormat="1">
      <c r="A493" s="316"/>
      <c r="B493" s="317"/>
      <c r="C493" s="317"/>
      <c r="D493" s="318"/>
      <c r="E493" s="318"/>
      <c r="F493" s="318"/>
      <c r="G493" s="318"/>
      <c r="H493" s="318"/>
      <c r="I493" s="158"/>
      <c r="J493" s="158"/>
      <c r="K493" s="158"/>
    </row>
    <row r="494" spans="1:11" s="159" customFormat="1">
      <c r="A494" s="316"/>
      <c r="B494" s="317"/>
      <c r="C494" s="317"/>
      <c r="D494" s="318"/>
      <c r="E494" s="318"/>
      <c r="F494" s="318"/>
      <c r="G494" s="318"/>
      <c r="H494" s="318"/>
      <c r="I494" s="158"/>
      <c r="J494" s="158"/>
      <c r="K494" s="158"/>
    </row>
    <row r="495" spans="1:11" s="159" customFormat="1">
      <c r="A495" s="316"/>
      <c r="B495" s="317"/>
      <c r="C495" s="317"/>
      <c r="D495" s="318"/>
      <c r="E495" s="318"/>
      <c r="F495" s="318"/>
      <c r="G495" s="318"/>
      <c r="H495" s="318"/>
      <c r="I495" s="158"/>
      <c r="J495" s="158"/>
      <c r="K495" s="158"/>
    </row>
    <row r="496" spans="1:11" s="159" customFormat="1">
      <c r="A496" s="316"/>
      <c r="B496" s="317"/>
      <c r="C496" s="317"/>
      <c r="D496" s="318"/>
      <c r="E496" s="318"/>
      <c r="F496" s="318"/>
      <c r="G496" s="318"/>
      <c r="H496" s="318"/>
      <c r="I496" s="158"/>
      <c r="J496" s="158"/>
      <c r="K496" s="158"/>
    </row>
    <row r="497" spans="1:11" s="159" customFormat="1">
      <c r="A497" s="316"/>
      <c r="B497" s="317"/>
      <c r="C497" s="317"/>
      <c r="D497" s="318"/>
      <c r="E497" s="318"/>
      <c r="F497" s="318"/>
      <c r="G497" s="318"/>
      <c r="H497" s="318"/>
      <c r="I497" s="158"/>
      <c r="J497" s="158"/>
      <c r="K497" s="158"/>
    </row>
    <row r="498" spans="1:11" s="159" customFormat="1">
      <c r="A498" s="316"/>
      <c r="B498" s="317"/>
      <c r="C498" s="317"/>
      <c r="D498" s="318"/>
      <c r="E498" s="318"/>
      <c r="F498" s="318"/>
      <c r="G498" s="318"/>
      <c r="H498" s="318"/>
      <c r="I498" s="158"/>
      <c r="J498" s="158"/>
      <c r="K498" s="158"/>
    </row>
    <row r="499" spans="1:11" s="159" customFormat="1">
      <c r="A499" s="316"/>
      <c r="B499" s="317"/>
      <c r="C499" s="317"/>
      <c r="D499" s="318"/>
      <c r="E499" s="318"/>
      <c r="F499" s="318"/>
      <c r="G499" s="318"/>
      <c r="H499" s="318"/>
      <c r="I499" s="158"/>
      <c r="J499" s="158"/>
      <c r="K499" s="158"/>
    </row>
    <row r="500" spans="1:11" s="159" customFormat="1">
      <c r="A500" s="316"/>
      <c r="B500" s="317"/>
      <c r="C500" s="317"/>
      <c r="D500" s="318"/>
      <c r="E500" s="318"/>
      <c r="F500" s="318"/>
      <c r="G500" s="318"/>
      <c r="H500" s="318"/>
      <c r="I500" s="158"/>
      <c r="J500" s="158"/>
      <c r="K500" s="158"/>
    </row>
    <row r="501" spans="1:11" s="159" customFormat="1">
      <c r="A501" s="316"/>
      <c r="B501" s="317"/>
      <c r="C501" s="317"/>
      <c r="D501" s="318"/>
      <c r="E501" s="318"/>
      <c r="F501" s="318"/>
      <c r="G501" s="318"/>
      <c r="H501" s="318"/>
      <c r="I501" s="158"/>
      <c r="J501" s="158"/>
      <c r="K501" s="158"/>
    </row>
    <row r="502" spans="1:11" s="159" customFormat="1">
      <c r="A502" s="316"/>
      <c r="B502" s="317"/>
      <c r="C502" s="317"/>
      <c r="D502" s="318"/>
      <c r="E502" s="318"/>
      <c r="F502" s="318"/>
      <c r="G502" s="318"/>
      <c r="H502" s="318"/>
      <c r="I502" s="158"/>
      <c r="J502" s="158"/>
      <c r="K502" s="158"/>
    </row>
    <row r="503" spans="1:11" s="159" customFormat="1">
      <c r="A503" s="316"/>
      <c r="B503" s="317"/>
      <c r="C503" s="317"/>
      <c r="D503" s="318"/>
      <c r="E503" s="318"/>
      <c r="F503" s="318"/>
      <c r="G503" s="318"/>
      <c r="H503" s="318"/>
      <c r="I503" s="158"/>
      <c r="J503" s="158"/>
      <c r="K503" s="158"/>
    </row>
    <row r="504" spans="1:11" s="159" customFormat="1">
      <c r="A504" s="316"/>
      <c r="B504" s="317"/>
      <c r="C504" s="317"/>
      <c r="D504" s="318"/>
      <c r="E504" s="318"/>
      <c r="F504" s="318"/>
      <c r="G504" s="318"/>
      <c r="H504" s="318"/>
      <c r="I504" s="158"/>
      <c r="J504" s="158"/>
      <c r="K504" s="158"/>
    </row>
    <row r="505" spans="1:11" s="159" customFormat="1">
      <c r="A505" s="316"/>
      <c r="B505" s="317"/>
      <c r="C505" s="317"/>
      <c r="D505" s="318"/>
      <c r="E505" s="318"/>
      <c r="F505" s="318"/>
      <c r="G505" s="318"/>
      <c r="H505" s="318"/>
      <c r="I505" s="158"/>
      <c r="J505" s="158"/>
      <c r="K505" s="158"/>
    </row>
    <row r="506" spans="1:11" s="159" customFormat="1">
      <c r="A506" s="316"/>
      <c r="B506" s="317"/>
      <c r="C506" s="317"/>
      <c r="D506" s="318"/>
      <c r="E506" s="318"/>
      <c r="F506" s="318"/>
      <c r="G506" s="318"/>
      <c r="H506" s="318"/>
      <c r="I506" s="158"/>
      <c r="J506" s="158"/>
      <c r="K506" s="158"/>
    </row>
    <row r="507" spans="1:11" s="159" customFormat="1">
      <c r="A507" s="316"/>
      <c r="B507" s="317"/>
      <c r="C507" s="317"/>
      <c r="D507" s="318"/>
      <c r="E507" s="318"/>
      <c r="F507" s="318"/>
      <c r="G507" s="318"/>
      <c r="H507" s="318"/>
      <c r="I507" s="158"/>
      <c r="J507" s="158"/>
      <c r="K507" s="158"/>
    </row>
    <row r="508" spans="1:11" s="159" customFormat="1">
      <c r="A508" s="316"/>
      <c r="B508" s="317"/>
      <c r="C508" s="317"/>
      <c r="D508" s="318"/>
      <c r="E508" s="318"/>
      <c r="F508" s="318"/>
      <c r="G508" s="318"/>
      <c r="H508" s="318"/>
      <c r="I508" s="158"/>
      <c r="J508" s="158"/>
      <c r="K508" s="158"/>
    </row>
    <row r="509" spans="1:11" s="159" customFormat="1">
      <c r="A509" s="316"/>
      <c r="B509" s="317"/>
      <c r="C509" s="317"/>
      <c r="D509" s="318"/>
      <c r="E509" s="318"/>
      <c r="F509" s="318"/>
      <c r="G509" s="318"/>
      <c r="H509" s="318"/>
      <c r="I509" s="158"/>
      <c r="J509" s="158"/>
      <c r="K509" s="158"/>
    </row>
    <row r="510" spans="1:11" s="159" customFormat="1">
      <c r="A510" s="316"/>
      <c r="B510" s="317"/>
      <c r="C510" s="317"/>
      <c r="D510" s="318"/>
      <c r="E510" s="318"/>
      <c r="F510" s="318"/>
      <c r="G510" s="318"/>
      <c r="H510" s="318"/>
      <c r="I510" s="158"/>
      <c r="J510" s="158"/>
      <c r="K510" s="158"/>
    </row>
    <row r="511" spans="1:11" s="159" customFormat="1">
      <c r="A511" s="316"/>
      <c r="B511" s="317"/>
      <c r="C511" s="317"/>
      <c r="D511" s="318"/>
      <c r="E511" s="318"/>
      <c r="F511" s="318"/>
      <c r="G511" s="318"/>
      <c r="H511" s="318"/>
      <c r="I511" s="158"/>
      <c r="J511" s="158"/>
      <c r="K511" s="158"/>
    </row>
    <row r="512" spans="1:11" s="159" customFormat="1">
      <c r="A512" s="316"/>
      <c r="B512" s="317"/>
      <c r="C512" s="317"/>
      <c r="D512" s="318"/>
      <c r="E512" s="318"/>
      <c r="F512" s="318"/>
      <c r="G512" s="318"/>
      <c r="H512" s="318"/>
      <c r="I512" s="158"/>
      <c r="J512" s="158"/>
      <c r="K512" s="158"/>
    </row>
    <row r="513" spans="1:11" s="159" customFormat="1">
      <c r="A513" s="316"/>
      <c r="B513" s="317"/>
      <c r="C513" s="317"/>
      <c r="D513" s="318"/>
      <c r="E513" s="318"/>
      <c r="F513" s="318"/>
      <c r="G513" s="318"/>
      <c r="H513" s="318"/>
      <c r="I513" s="158"/>
      <c r="J513" s="158"/>
      <c r="K513" s="158"/>
    </row>
    <row r="514" spans="1:11" s="159" customFormat="1">
      <c r="A514" s="316"/>
      <c r="B514" s="317"/>
      <c r="C514" s="317"/>
      <c r="D514" s="318"/>
      <c r="E514" s="318"/>
      <c r="F514" s="318"/>
      <c r="G514" s="318"/>
      <c r="H514" s="318"/>
      <c r="I514" s="158"/>
      <c r="J514" s="158"/>
      <c r="K514" s="158"/>
    </row>
    <row r="515" spans="1:11" s="159" customFormat="1">
      <c r="A515" s="316"/>
      <c r="B515" s="317"/>
      <c r="C515" s="317"/>
      <c r="D515" s="318"/>
      <c r="E515" s="318"/>
      <c r="F515" s="318"/>
      <c r="G515" s="318"/>
      <c r="H515" s="318"/>
      <c r="I515" s="158"/>
      <c r="J515" s="158"/>
      <c r="K515" s="158"/>
    </row>
    <row r="516" spans="1:11" s="159" customFormat="1">
      <c r="A516" s="316"/>
      <c r="B516" s="317"/>
      <c r="C516" s="317"/>
      <c r="D516" s="318"/>
      <c r="E516" s="318"/>
      <c r="F516" s="318"/>
      <c r="G516" s="318"/>
      <c r="H516" s="318"/>
      <c r="I516" s="158"/>
      <c r="J516" s="158"/>
      <c r="K516" s="158"/>
    </row>
    <row r="517" spans="1:11" s="159" customFormat="1">
      <c r="A517" s="316"/>
      <c r="B517" s="317"/>
      <c r="C517" s="317"/>
      <c r="D517" s="318"/>
      <c r="E517" s="318"/>
      <c r="F517" s="318"/>
      <c r="G517" s="318"/>
      <c r="H517" s="318"/>
      <c r="I517" s="158"/>
      <c r="J517" s="158"/>
      <c r="K517" s="158"/>
    </row>
    <row r="518" spans="1:11" s="159" customFormat="1">
      <c r="A518" s="316"/>
      <c r="B518" s="317"/>
      <c r="C518" s="317"/>
      <c r="D518" s="318"/>
      <c r="E518" s="318"/>
      <c r="F518" s="318"/>
      <c r="G518" s="318"/>
      <c r="H518" s="318"/>
      <c r="I518" s="158"/>
      <c r="J518" s="158"/>
      <c r="K518" s="158"/>
    </row>
    <row r="519" spans="1:11" s="159" customFormat="1">
      <c r="A519" s="316"/>
      <c r="B519" s="317"/>
      <c r="C519" s="317"/>
      <c r="D519" s="318"/>
      <c r="E519" s="318"/>
      <c r="F519" s="318"/>
      <c r="G519" s="318"/>
      <c r="H519" s="318"/>
      <c r="I519" s="158"/>
      <c r="J519" s="158"/>
      <c r="K519" s="158"/>
    </row>
    <row r="520" spans="1:11" s="159" customFormat="1">
      <c r="A520" s="316"/>
      <c r="B520" s="317"/>
      <c r="C520" s="317"/>
      <c r="D520" s="318"/>
      <c r="E520" s="318"/>
      <c r="F520" s="318"/>
      <c r="G520" s="318"/>
      <c r="H520" s="318"/>
      <c r="I520" s="158"/>
      <c r="J520" s="158"/>
      <c r="K520" s="158"/>
    </row>
    <row r="521" spans="1:11" s="159" customFormat="1">
      <c r="A521" s="316"/>
      <c r="B521" s="317"/>
      <c r="C521" s="317"/>
      <c r="D521" s="318"/>
      <c r="E521" s="318"/>
      <c r="F521" s="318"/>
      <c r="G521" s="318"/>
      <c r="H521" s="318"/>
      <c r="I521" s="158"/>
      <c r="J521" s="158"/>
      <c r="K521" s="158"/>
    </row>
    <row r="522" spans="1:11" s="159" customFormat="1">
      <c r="A522" s="316"/>
      <c r="B522" s="317"/>
      <c r="C522" s="317"/>
      <c r="D522" s="318"/>
      <c r="E522" s="318"/>
      <c r="F522" s="318"/>
      <c r="G522" s="318"/>
      <c r="H522" s="318"/>
      <c r="I522" s="158"/>
      <c r="J522" s="158"/>
      <c r="K522" s="158"/>
    </row>
    <row r="523" spans="1:11" s="159" customFormat="1">
      <c r="A523" s="316"/>
      <c r="B523" s="317"/>
      <c r="C523" s="317"/>
      <c r="D523" s="318"/>
      <c r="E523" s="318"/>
      <c r="F523" s="318"/>
      <c r="G523" s="318"/>
      <c r="H523" s="318"/>
      <c r="I523" s="158"/>
      <c r="J523" s="158"/>
      <c r="K523" s="158"/>
    </row>
    <row r="524" spans="1:11" s="159" customFormat="1">
      <c r="A524" s="316"/>
      <c r="B524" s="317"/>
      <c r="C524" s="317"/>
      <c r="D524" s="318"/>
      <c r="E524" s="318"/>
      <c r="F524" s="318"/>
      <c r="G524" s="318"/>
      <c r="H524" s="318"/>
      <c r="I524" s="158"/>
      <c r="J524" s="158"/>
      <c r="K524" s="158"/>
    </row>
    <row r="525" spans="1:11" s="159" customFormat="1">
      <c r="A525" s="316"/>
      <c r="B525" s="317"/>
      <c r="C525" s="317"/>
      <c r="D525" s="318"/>
      <c r="E525" s="318"/>
      <c r="F525" s="318"/>
      <c r="G525" s="318"/>
      <c r="H525" s="318"/>
      <c r="I525" s="158"/>
      <c r="J525" s="158"/>
      <c r="K525" s="158"/>
    </row>
    <row r="526" spans="1:11" s="159" customFormat="1">
      <c r="A526" s="316"/>
      <c r="B526" s="317"/>
      <c r="C526" s="317"/>
      <c r="D526" s="318"/>
      <c r="E526" s="318"/>
      <c r="F526" s="318"/>
      <c r="G526" s="318"/>
      <c r="H526" s="318"/>
      <c r="I526" s="158"/>
      <c r="J526" s="158"/>
      <c r="K526" s="158"/>
    </row>
    <row r="527" spans="1:11" s="159" customFormat="1">
      <c r="A527" s="316"/>
      <c r="B527" s="317"/>
      <c r="C527" s="317"/>
      <c r="D527" s="318"/>
      <c r="E527" s="318"/>
      <c r="F527" s="318"/>
      <c r="G527" s="318"/>
      <c r="H527" s="318"/>
      <c r="I527" s="158"/>
      <c r="J527" s="158"/>
      <c r="K527" s="158"/>
    </row>
    <row r="528" spans="1:11" s="159" customFormat="1">
      <c r="A528" s="316"/>
      <c r="B528" s="317"/>
      <c r="C528" s="317"/>
      <c r="D528" s="318"/>
      <c r="E528" s="318"/>
      <c r="F528" s="318"/>
      <c r="G528" s="318"/>
      <c r="H528" s="318"/>
      <c r="I528" s="158"/>
      <c r="J528" s="158"/>
      <c r="K528" s="158"/>
    </row>
    <row r="529" spans="1:11" s="159" customFormat="1">
      <c r="A529" s="316"/>
      <c r="B529" s="317"/>
      <c r="C529" s="317"/>
      <c r="D529" s="318"/>
      <c r="E529" s="318"/>
      <c r="F529" s="318"/>
      <c r="G529" s="318"/>
      <c r="H529" s="318"/>
      <c r="I529" s="158"/>
      <c r="J529" s="158"/>
      <c r="K529" s="158"/>
    </row>
    <row r="530" spans="1:11" s="159" customFormat="1">
      <c r="A530" s="316"/>
      <c r="B530" s="317"/>
      <c r="C530" s="317"/>
      <c r="D530" s="318"/>
      <c r="E530" s="318"/>
      <c r="F530" s="318"/>
      <c r="G530" s="318"/>
      <c r="H530" s="318"/>
      <c r="I530" s="158"/>
      <c r="J530" s="158"/>
      <c r="K530" s="158"/>
    </row>
    <row r="531" spans="1:11" s="159" customFormat="1">
      <c r="A531" s="316"/>
      <c r="B531" s="317"/>
      <c r="C531" s="317"/>
      <c r="D531" s="318"/>
      <c r="E531" s="318"/>
      <c r="F531" s="318"/>
      <c r="G531" s="318"/>
      <c r="H531" s="318"/>
      <c r="I531" s="158"/>
      <c r="J531" s="158"/>
      <c r="K531" s="158"/>
    </row>
    <row r="532" spans="1:11" s="159" customFormat="1">
      <c r="A532" s="316"/>
      <c r="B532" s="317"/>
      <c r="C532" s="317"/>
      <c r="D532" s="318"/>
      <c r="E532" s="318"/>
      <c r="F532" s="318"/>
      <c r="G532" s="318"/>
      <c r="H532" s="318"/>
      <c r="I532" s="158"/>
      <c r="J532" s="158"/>
      <c r="K532" s="158"/>
    </row>
    <row r="533" spans="1:11" s="159" customFormat="1">
      <c r="A533" s="316"/>
      <c r="B533" s="317"/>
      <c r="C533" s="317"/>
      <c r="D533" s="318"/>
      <c r="E533" s="318"/>
      <c r="F533" s="318"/>
      <c r="G533" s="318"/>
      <c r="H533" s="318"/>
      <c r="I533" s="158"/>
      <c r="J533" s="158"/>
      <c r="K533" s="158"/>
    </row>
    <row r="534" spans="1:11" s="159" customFormat="1">
      <c r="A534" s="316"/>
      <c r="B534" s="317"/>
      <c r="C534" s="317"/>
      <c r="D534" s="318"/>
      <c r="E534" s="318"/>
      <c r="F534" s="318"/>
      <c r="G534" s="318"/>
      <c r="H534" s="318"/>
      <c r="I534" s="158"/>
      <c r="J534" s="158"/>
      <c r="K534" s="158"/>
    </row>
    <row r="535" spans="1:11" s="159" customFormat="1">
      <c r="A535" s="316"/>
      <c r="B535" s="317"/>
      <c r="C535" s="317"/>
      <c r="D535" s="318"/>
      <c r="E535" s="318"/>
      <c r="F535" s="318"/>
      <c r="G535" s="318"/>
      <c r="H535" s="318"/>
      <c r="I535" s="158"/>
      <c r="J535" s="158"/>
      <c r="K535" s="158"/>
    </row>
    <row r="536" spans="1:11" s="159" customFormat="1">
      <c r="A536" s="316"/>
      <c r="B536" s="317"/>
      <c r="C536" s="317"/>
      <c r="D536" s="318"/>
      <c r="E536" s="318"/>
      <c r="F536" s="318"/>
      <c r="G536" s="318"/>
      <c r="H536" s="318"/>
      <c r="I536" s="158"/>
      <c r="J536" s="158"/>
      <c r="K536" s="158"/>
    </row>
    <row r="537" spans="1:11" s="159" customFormat="1">
      <c r="A537" s="316"/>
      <c r="B537" s="317"/>
      <c r="C537" s="317"/>
      <c r="D537" s="318"/>
      <c r="E537" s="318"/>
      <c r="F537" s="318"/>
      <c r="G537" s="318"/>
      <c r="H537" s="318"/>
      <c r="I537" s="158"/>
      <c r="J537" s="158"/>
      <c r="K537" s="158"/>
    </row>
    <row r="538" spans="1:11" s="159" customFormat="1">
      <c r="A538" s="316"/>
      <c r="B538" s="317"/>
      <c r="C538" s="317"/>
      <c r="D538" s="318"/>
      <c r="E538" s="318"/>
      <c r="F538" s="318"/>
      <c r="G538" s="318"/>
      <c r="H538" s="318"/>
      <c r="I538" s="158"/>
      <c r="J538" s="158"/>
      <c r="K538" s="158"/>
    </row>
    <row r="539" spans="1:11" s="159" customFormat="1">
      <c r="A539" s="316"/>
      <c r="B539" s="317"/>
      <c r="C539" s="317"/>
      <c r="D539" s="318"/>
      <c r="E539" s="318"/>
      <c r="F539" s="318"/>
      <c r="G539" s="318"/>
      <c r="H539" s="318"/>
      <c r="I539" s="158"/>
      <c r="J539" s="158"/>
      <c r="K539" s="158"/>
    </row>
    <row r="540" spans="1:11" s="159" customFormat="1">
      <c r="A540" s="316"/>
      <c r="B540" s="317"/>
      <c r="C540" s="317"/>
      <c r="D540" s="318"/>
      <c r="E540" s="318"/>
      <c r="F540" s="318"/>
      <c r="G540" s="318"/>
      <c r="H540" s="318"/>
      <c r="I540" s="158"/>
      <c r="J540" s="158"/>
      <c r="K540" s="158"/>
    </row>
    <row r="541" spans="1:11" s="159" customFormat="1">
      <c r="A541" s="316"/>
      <c r="B541" s="317"/>
      <c r="C541" s="317"/>
      <c r="D541" s="318"/>
      <c r="E541" s="318"/>
      <c r="F541" s="318"/>
      <c r="G541" s="318"/>
      <c r="H541" s="318"/>
      <c r="I541" s="158"/>
      <c r="J541" s="158"/>
      <c r="K541" s="158"/>
    </row>
    <row r="542" spans="1:11" s="159" customFormat="1">
      <c r="A542" s="316"/>
      <c r="B542" s="317"/>
      <c r="C542" s="317"/>
      <c r="D542" s="318"/>
      <c r="E542" s="318"/>
      <c r="F542" s="318"/>
      <c r="G542" s="318"/>
      <c r="H542" s="318"/>
      <c r="I542" s="158"/>
      <c r="J542" s="158"/>
      <c r="K542" s="158"/>
    </row>
    <row r="543" spans="1:11" s="159" customFormat="1">
      <c r="A543" s="316"/>
      <c r="B543" s="317"/>
      <c r="C543" s="317"/>
      <c r="D543" s="318"/>
      <c r="E543" s="318"/>
      <c r="F543" s="318"/>
      <c r="G543" s="318"/>
      <c r="H543" s="318"/>
      <c r="I543" s="158"/>
      <c r="J543" s="158"/>
      <c r="K543" s="158"/>
    </row>
    <row r="544" spans="1:11" s="159" customFormat="1">
      <c r="A544" s="316"/>
      <c r="B544" s="317"/>
      <c r="C544" s="317"/>
      <c r="D544" s="318"/>
      <c r="E544" s="318"/>
      <c r="F544" s="318"/>
      <c r="G544" s="318"/>
      <c r="H544" s="318"/>
      <c r="I544" s="158"/>
      <c r="J544" s="158"/>
      <c r="K544" s="158"/>
    </row>
    <row r="545" spans="1:11" s="159" customFormat="1">
      <c r="A545" s="316"/>
      <c r="B545" s="317"/>
      <c r="C545" s="317"/>
      <c r="D545" s="318"/>
      <c r="E545" s="318"/>
      <c r="F545" s="318"/>
      <c r="G545" s="318"/>
      <c r="H545" s="318"/>
      <c r="I545" s="158"/>
      <c r="J545" s="158"/>
      <c r="K545" s="158"/>
    </row>
    <row r="546" spans="1:11" s="159" customFormat="1">
      <c r="A546" s="316"/>
      <c r="B546" s="317"/>
      <c r="C546" s="317"/>
      <c r="D546" s="318"/>
      <c r="E546" s="318"/>
      <c r="F546" s="318"/>
      <c r="G546" s="318"/>
      <c r="H546" s="318"/>
      <c r="I546" s="158"/>
      <c r="J546" s="158"/>
      <c r="K546" s="158"/>
    </row>
    <row r="547" spans="1:11" s="159" customFormat="1">
      <c r="A547" s="316"/>
      <c r="B547" s="317"/>
      <c r="C547" s="317"/>
      <c r="D547" s="318"/>
      <c r="E547" s="318"/>
      <c r="F547" s="318"/>
      <c r="G547" s="318"/>
      <c r="H547" s="318"/>
      <c r="I547" s="158"/>
      <c r="J547" s="158"/>
      <c r="K547" s="158"/>
    </row>
    <row r="548" spans="1:11" s="159" customFormat="1">
      <c r="A548" s="316"/>
      <c r="B548" s="317"/>
      <c r="C548" s="317"/>
      <c r="D548" s="318"/>
      <c r="E548" s="318"/>
      <c r="F548" s="318"/>
      <c r="G548" s="318"/>
      <c r="H548" s="318"/>
      <c r="I548" s="158"/>
      <c r="J548" s="158"/>
      <c r="K548" s="158"/>
    </row>
    <row r="549" spans="1:11" s="159" customFormat="1">
      <c r="A549" s="316"/>
      <c r="B549" s="317"/>
      <c r="C549" s="317"/>
      <c r="D549" s="318"/>
      <c r="E549" s="318"/>
      <c r="F549" s="318"/>
      <c r="G549" s="318"/>
      <c r="H549" s="318"/>
      <c r="I549" s="158"/>
      <c r="J549" s="158"/>
      <c r="K549" s="158"/>
    </row>
    <row r="550" spans="1:11" s="159" customFormat="1">
      <c r="A550" s="316"/>
      <c r="B550" s="317"/>
      <c r="C550" s="317"/>
      <c r="D550" s="318"/>
      <c r="E550" s="318"/>
      <c r="F550" s="318"/>
      <c r="G550" s="318"/>
      <c r="H550" s="318"/>
      <c r="I550" s="158"/>
      <c r="J550" s="158"/>
      <c r="K550" s="158"/>
    </row>
    <row r="551" spans="1:11" s="159" customFormat="1">
      <c r="A551" s="316"/>
      <c r="B551" s="317"/>
      <c r="C551" s="317"/>
      <c r="D551" s="318"/>
      <c r="E551" s="318"/>
      <c r="F551" s="318"/>
      <c r="G551" s="318"/>
      <c r="H551" s="318"/>
      <c r="I551" s="158"/>
      <c r="J551" s="158"/>
      <c r="K551" s="158"/>
    </row>
    <row r="552" spans="1:11" s="159" customFormat="1">
      <c r="A552" s="316"/>
      <c r="B552" s="317"/>
      <c r="C552" s="317"/>
      <c r="D552" s="318"/>
      <c r="E552" s="318"/>
      <c r="F552" s="318"/>
      <c r="G552" s="318"/>
      <c r="H552" s="318"/>
      <c r="I552" s="158"/>
      <c r="J552" s="158"/>
      <c r="K552" s="158"/>
    </row>
    <row r="553" spans="1:11" s="159" customFormat="1">
      <c r="A553" s="316"/>
      <c r="B553" s="317"/>
      <c r="C553" s="317"/>
      <c r="D553" s="318"/>
      <c r="E553" s="318"/>
      <c r="F553" s="318"/>
      <c r="G553" s="318"/>
      <c r="H553" s="318"/>
      <c r="I553" s="158"/>
      <c r="J553" s="158"/>
      <c r="K553" s="158"/>
    </row>
    <row r="554" spans="1:11" s="159" customFormat="1">
      <c r="A554" s="316"/>
      <c r="B554" s="317"/>
      <c r="C554" s="317"/>
      <c r="D554" s="318"/>
      <c r="E554" s="318"/>
      <c r="F554" s="318"/>
      <c r="G554" s="318"/>
      <c r="H554" s="318"/>
      <c r="I554" s="158"/>
      <c r="J554" s="158"/>
      <c r="K554" s="158"/>
    </row>
    <row r="555" spans="1:11" s="159" customFormat="1">
      <c r="A555" s="316"/>
      <c r="B555" s="317"/>
      <c r="C555" s="317"/>
      <c r="D555" s="318"/>
      <c r="E555" s="318"/>
      <c r="F555" s="318"/>
      <c r="G555" s="318"/>
      <c r="H555" s="318"/>
      <c r="I555" s="158"/>
      <c r="J555" s="158"/>
      <c r="K555" s="158"/>
    </row>
    <row r="556" spans="1:11" s="159" customFormat="1">
      <c r="A556" s="316"/>
      <c r="B556" s="317"/>
      <c r="C556" s="317"/>
      <c r="D556" s="318"/>
      <c r="E556" s="318"/>
      <c r="F556" s="318"/>
      <c r="G556" s="318"/>
      <c r="H556" s="318"/>
      <c r="I556" s="158"/>
      <c r="J556" s="158"/>
      <c r="K556" s="158"/>
    </row>
    <row r="557" spans="1:11" s="159" customFormat="1">
      <c r="A557" s="316"/>
      <c r="B557" s="317"/>
      <c r="C557" s="317"/>
      <c r="D557" s="318"/>
      <c r="E557" s="318"/>
      <c r="F557" s="318"/>
      <c r="G557" s="318"/>
      <c r="H557" s="318"/>
      <c r="I557" s="158"/>
      <c r="J557" s="158"/>
      <c r="K557" s="158"/>
    </row>
    <row r="558" spans="1:11" s="159" customFormat="1">
      <c r="A558" s="316"/>
      <c r="B558" s="317"/>
      <c r="C558" s="317"/>
      <c r="D558" s="318"/>
      <c r="E558" s="318"/>
      <c r="F558" s="318"/>
      <c r="G558" s="318"/>
      <c r="H558" s="318"/>
      <c r="I558" s="158"/>
      <c r="J558" s="158"/>
      <c r="K558" s="158"/>
    </row>
    <row r="559" spans="1:11" s="159" customFormat="1">
      <c r="A559" s="316"/>
      <c r="B559" s="317"/>
      <c r="C559" s="317"/>
      <c r="D559" s="318"/>
      <c r="E559" s="318"/>
      <c r="F559" s="318"/>
      <c r="G559" s="318"/>
      <c r="H559" s="318"/>
      <c r="I559" s="158"/>
      <c r="J559" s="158"/>
      <c r="K559" s="158"/>
    </row>
    <row r="560" spans="1:11" s="159" customFormat="1">
      <c r="A560" s="316"/>
      <c r="B560" s="317"/>
      <c r="C560" s="317"/>
      <c r="D560" s="318"/>
      <c r="E560" s="318"/>
      <c r="F560" s="318"/>
      <c r="G560" s="318"/>
      <c r="H560" s="318"/>
      <c r="I560" s="158"/>
      <c r="J560" s="158"/>
      <c r="K560" s="158"/>
    </row>
    <row r="561" spans="1:11" s="159" customFormat="1">
      <c r="A561" s="316"/>
      <c r="B561" s="317"/>
      <c r="C561" s="317"/>
      <c r="D561" s="318"/>
      <c r="E561" s="318"/>
      <c r="F561" s="318"/>
      <c r="G561" s="318"/>
      <c r="H561" s="318"/>
      <c r="I561" s="158"/>
      <c r="J561" s="158"/>
      <c r="K561" s="158"/>
    </row>
    <row r="562" spans="1:11" s="159" customFormat="1">
      <c r="A562" s="316"/>
      <c r="B562" s="317"/>
      <c r="C562" s="317"/>
      <c r="D562" s="318"/>
      <c r="E562" s="318"/>
      <c r="F562" s="318"/>
      <c r="G562" s="318"/>
      <c r="H562" s="318"/>
      <c r="I562" s="158"/>
      <c r="J562" s="158"/>
      <c r="K562" s="158"/>
    </row>
    <row r="563" spans="1:11" s="159" customFormat="1">
      <c r="A563" s="316"/>
      <c r="B563" s="317"/>
      <c r="C563" s="317"/>
      <c r="D563" s="318"/>
      <c r="E563" s="318"/>
      <c r="F563" s="318"/>
      <c r="G563" s="318"/>
      <c r="H563" s="318"/>
      <c r="I563" s="158"/>
      <c r="J563" s="158"/>
      <c r="K563" s="158"/>
    </row>
    <row r="564" spans="1:11" s="159" customFormat="1">
      <c r="A564" s="316"/>
      <c r="B564" s="317"/>
      <c r="C564" s="317"/>
      <c r="D564" s="318"/>
      <c r="E564" s="318"/>
      <c r="F564" s="318"/>
      <c r="G564" s="318"/>
      <c r="H564" s="318"/>
      <c r="I564" s="158"/>
      <c r="J564" s="158"/>
      <c r="K564" s="158"/>
    </row>
    <row r="565" spans="1:11" s="159" customFormat="1">
      <c r="A565" s="316"/>
      <c r="B565" s="317"/>
      <c r="C565" s="317"/>
      <c r="D565" s="318"/>
      <c r="E565" s="318"/>
      <c r="F565" s="318"/>
      <c r="G565" s="318"/>
      <c r="H565" s="318"/>
      <c r="I565" s="158"/>
      <c r="J565" s="158"/>
      <c r="K565" s="158"/>
    </row>
    <row r="566" spans="1:11" s="159" customFormat="1">
      <c r="A566" s="316"/>
      <c r="B566" s="317"/>
      <c r="C566" s="317"/>
      <c r="D566" s="318"/>
      <c r="E566" s="318"/>
      <c r="F566" s="318"/>
      <c r="G566" s="318"/>
      <c r="H566" s="318"/>
      <c r="I566" s="158"/>
      <c r="J566" s="158"/>
      <c r="K566" s="158"/>
    </row>
    <row r="567" spans="1:11" s="159" customFormat="1">
      <c r="A567" s="316"/>
      <c r="B567" s="317"/>
      <c r="C567" s="317"/>
      <c r="D567" s="318"/>
      <c r="E567" s="318"/>
      <c r="F567" s="318"/>
      <c r="G567" s="318"/>
      <c r="H567" s="318"/>
      <c r="I567" s="158"/>
      <c r="J567" s="158"/>
      <c r="K567" s="158"/>
    </row>
    <row r="568" spans="1:11" s="159" customFormat="1">
      <c r="A568" s="316"/>
      <c r="B568" s="317"/>
      <c r="C568" s="317"/>
      <c r="D568" s="318"/>
      <c r="E568" s="318"/>
      <c r="F568" s="318"/>
      <c r="G568" s="318"/>
      <c r="H568" s="318"/>
      <c r="I568" s="158"/>
      <c r="J568" s="158"/>
      <c r="K568" s="158"/>
    </row>
    <row r="569" spans="1:11" s="159" customFormat="1">
      <c r="A569" s="316"/>
      <c r="B569" s="317"/>
      <c r="C569" s="317"/>
      <c r="D569" s="318"/>
      <c r="E569" s="318"/>
      <c r="F569" s="318"/>
      <c r="G569" s="318"/>
      <c r="H569" s="318"/>
      <c r="I569" s="158"/>
      <c r="J569" s="158"/>
      <c r="K569" s="158"/>
    </row>
    <row r="570" spans="1:11" s="159" customFormat="1">
      <c r="A570" s="316"/>
      <c r="B570" s="317"/>
      <c r="C570" s="317"/>
      <c r="D570" s="318"/>
      <c r="E570" s="318"/>
      <c r="F570" s="318"/>
      <c r="G570" s="318"/>
      <c r="H570" s="318"/>
      <c r="I570" s="158"/>
      <c r="J570" s="158"/>
      <c r="K570" s="158"/>
    </row>
    <row r="571" spans="1:11" s="159" customFormat="1">
      <c r="A571" s="316"/>
      <c r="B571" s="317"/>
      <c r="C571" s="317"/>
      <c r="D571" s="318"/>
      <c r="E571" s="318"/>
      <c r="F571" s="318"/>
      <c r="G571" s="318"/>
      <c r="H571" s="318"/>
      <c r="I571" s="158"/>
      <c r="J571" s="158"/>
      <c r="K571" s="158"/>
    </row>
    <row r="572" spans="1:11" s="159" customFormat="1">
      <c r="A572" s="316"/>
      <c r="B572" s="317"/>
      <c r="C572" s="317"/>
      <c r="D572" s="318"/>
      <c r="E572" s="318"/>
      <c r="F572" s="318"/>
      <c r="G572" s="318"/>
      <c r="H572" s="318"/>
      <c r="I572" s="158"/>
      <c r="J572" s="158"/>
      <c r="K572" s="158"/>
    </row>
    <row r="573" spans="1:11" s="159" customFormat="1">
      <c r="A573" s="316"/>
      <c r="B573" s="317"/>
      <c r="C573" s="317"/>
      <c r="D573" s="318"/>
      <c r="E573" s="318"/>
      <c r="F573" s="318"/>
      <c r="G573" s="318"/>
      <c r="H573" s="318"/>
      <c r="I573" s="158"/>
      <c r="J573" s="158"/>
      <c r="K573" s="158"/>
    </row>
    <row r="574" spans="1:11" s="159" customFormat="1">
      <c r="A574" s="316"/>
      <c r="B574" s="317"/>
      <c r="C574" s="317"/>
      <c r="D574" s="318"/>
      <c r="E574" s="318"/>
      <c r="F574" s="318"/>
      <c r="G574" s="318"/>
      <c r="H574" s="318"/>
      <c r="I574" s="158"/>
      <c r="J574" s="158"/>
      <c r="K574" s="158"/>
    </row>
    <row r="575" spans="1:11" s="159" customFormat="1">
      <c r="A575" s="316"/>
      <c r="B575" s="317"/>
      <c r="C575" s="317"/>
      <c r="D575" s="318"/>
      <c r="E575" s="318"/>
      <c r="F575" s="318"/>
      <c r="G575" s="318"/>
      <c r="H575" s="318"/>
      <c r="I575" s="158"/>
      <c r="J575" s="158"/>
      <c r="K575" s="158"/>
    </row>
    <row r="576" spans="1:11" s="159" customFormat="1">
      <c r="A576" s="316"/>
      <c r="B576" s="317"/>
      <c r="C576" s="317"/>
      <c r="D576" s="318"/>
      <c r="E576" s="318"/>
      <c r="F576" s="318"/>
      <c r="G576" s="318"/>
      <c r="H576" s="318"/>
      <c r="I576" s="158"/>
      <c r="J576" s="158"/>
      <c r="K576" s="158"/>
    </row>
    <row r="577" spans="1:11" s="159" customFormat="1">
      <c r="A577" s="316"/>
      <c r="B577" s="317"/>
      <c r="C577" s="317"/>
      <c r="D577" s="318"/>
      <c r="E577" s="318"/>
      <c r="F577" s="318"/>
      <c r="G577" s="318"/>
      <c r="H577" s="318"/>
      <c r="I577" s="158"/>
      <c r="J577" s="158"/>
      <c r="K577" s="158"/>
    </row>
    <row r="578" spans="1:11" s="159" customFormat="1">
      <c r="A578" s="316"/>
      <c r="B578" s="317"/>
      <c r="C578" s="317"/>
      <c r="D578" s="318"/>
      <c r="E578" s="318"/>
      <c r="F578" s="318"/>
      <c r="G578" s="318"/>
      <c r="H578" s="318"/>
      <c r="I578" s="158"/>
      <c r="J578" s="158"/>
      <c r="K578" s="158"/>
    </row>
    <row r="579" spans="1:11" s="159" customFormat="1">
      <c r="A579" s="316"/>
      <c r="B579" s="317"/>
      <c r="C579" s="317"/>
      <c r="D579" s="318"/>
      <c r="E579" s="318"/>
      <c r="F579" s="318"/>
      <c r="G579" s="318"/>
      <c r="H579" s="318"/>
      <c r="I579" s="158"/>
      <c r="J579" s="158"/>
      <c r="K579" s="158"/>
    </row>
    <row r="580" spans="1:11" s="159" customFormat="1">
      <c r="A580" s="316"/>
      <c r="B580" s="317"/>
      <c r="C580" s="317"/>
      <c r="D580" s="318"/>
      <c r="E580" s="318"/>
      <c r="F580" s="318"/>
      <c r="G580" s="318"/>
      <c r="H580" s="318"/>
      <c r="I580" s="158"/>
      <c r="J580" s="158"/>
      <c r="K580" s="158"/>
    </row>
    <row r="581" spans="1:11" s="159" customFormat="1">
      <c r="A581" s="316"/>
      <c r="B581" s="317"/>
      <c r="C581" s="317"/>
      <c r="D581" s="318"/>
      <c r="E581" s="318"/>
      <c r="F581" s="318"/>
      <c r="G581" s="318"/>
      <c r="H581" s="318"/>
      <c r="I581" s="158"/>
      <c r="J581" s="158"/>
      <c r="K581" s="158"/>
    </row>
    <row r="582" spans="1:11" s="159" customFormat="1">
      <c r="A582" s="316"/>
      <c r="B582" s="317"/>
      <c r="C582" s="317"/>
      <c r="D582" s="318"/>
      <c r="E582" s="318"/>
      <c r="F582" s="318"/>
      <c r="G582" s="318"/>
      <c r="H582" s="318"/>
      <c r="I582" s="158"/>
      <c r="J582" s="158"/>
      <c r="K582" s="158"/>
    </row>
    <row r="583" spans="1:11" s="159" customFormat="1">
      <c r="A583" s="316"/>
      <c r="B583" s="317"/>
      <c r="C583" s="317"/>
      <c r="D583" s="318"/>
      <c r="E583" s="318"/>
      <c r="F583" s="318"/>
      <c r="G583" s="318"/>
      <c r="H583" s="318"/>
      <c r="I583" s="158"/>
      <c r="J583" s="158"/>
      <c r="K583" s="158"/>
    </row>
    <row r="584" spans="1:11" s="159" customFormat="1">
      <c r="A584" s="316"/>
      <c r="B584" s="317"/>
      <c r="C584" s="317"/>
      <c r="D584" s="318"/>
      <c r="E584" s="318"/>
      <c r="F584" s="318"/>
      <c r="G584" s="318"/>
      <c r="H584" s="318"/>
      <c r="I584" s="158"/>
      <c r="J584" s="158"/>
      <c r="K584" s="158"/>
    </row>
    <row r="585" spans="1:11" s="159" customFormat="1">
      <c r="A585" s="316"/>
      <c r="B585" s="317"/>
      <c r="C585" s="317"/>
      <c r="D585" s="318"/>
      <c r="E585" s="318"/>
      <c r="F585" s="318"/>
      <c r="G585" s="318"/>
      <c r="H585" s="318"/>
      <c r="I585" s="158"/>
      <c r="J585" s="158"/>
      <c r="K585" s="158"/>
    </row>
    <row r="586" spans="1:11" s="159" customFormat="1">
      <c r="A586" s="316"/>
      <c r="B586" s="317"/>
      <c r="C586" s="317"/>
      <c r="D586" s="318"/>
      <c r="E586" s="318"/>
      <c r="F586" s="318"/>
      <c r="G586" s="318"/>
      <c r="H586" s="318"/>
      <c r="I586" s="158"/>
      <c r="J586" s="158"/>
      <c r="K586" s="158"/>
    </row>
    <row r="587" spans="1:11" s="159" customFormat="1">
      <c r="A587" s="316"/>
      <c r="B587" s="317"/>
      <c r="C587" s="317"/>
      <c r="D587" s="318"/>
      <c r="E587" s="318"/>
      <c r="F587" s="318"/>
      <c r="G587" s="318"/>
      <c r="H587" s="318"/>
      <c r="I587" s="158"/>
      <c r="J587" s="158"/>
      <c r="K587" s="158"/>
    </row>
    <row r="588" spans="1:11" s="159" customFormat="1">
      <c r="A588" s="316"/>
      <c r="B588" s="317"/>
      <c r="C588" s="317"/>
      <c r="D588" s="318"/>
      <c r="E588" s="318"/>
      <c r="F588" s="318"/>
      <c r="G588" s="318"/>
      <c r="H588" s="318"/>
      <c r="I588" s="158"/>
      <c r="J588" s="158"/>
      <c r="K588" s="158"/>
    </row>
    <row r="589" spans="1:11" s="159" customFormat="1">
      <c r="A589" s="316"/>
      <c r="B589" s="317"/>
      <c r="C589" s="317"/>
      <c r="D589" s="318"/>
      <c r="E589" s="318"/>
      <c r="F589" s="318"/>
      <c r="G589" s="318"/>
      <c r="H589" s="318"/>
      <c r="I589" s="158"/>
      <c r="J589" s="158"/>
      <c r="K589" s="158"/>
    </row>
    <row r="590" spans="1:11" s="159" customFormat="1">
      <c r="A590" s="316"/>
      <c r="B590" s="317"/>
      <c r="C590" s="317"/>
      <c r="D590" s="318"/>
      <c r="E590" s="318"/>
      <c r="F590" s="318"/>
      <c r="G590" s="318"/>
      <c r="H590" s="318"/>
      <c r="I590" s="158"/>
      <c r="J590" s="158"/>
      <c r="K590" s="158"/>
    </row>
    <row r="591" spans="1:11" s="159" customFormat="1">
      <c r="A591" s="316"/>
      <c r="B591" s="317"/>
      <c r="C591" s="317"/>
      <c r="D591" s="318"/>
      <c r="E591" s="318"/>
      <c r="F591" s="318"/>
      <c r="G591" s="318"/>
      <c r="H591" s="318"/>
      <c r="I591" s="158"/>
      <c r="J591" s="158"/>
      <c r="K591" s="158"/>
    </row>
    <row r="592" spans="1:11" s="159" customFormat="1">
      <c r="A592" s="316"/>
      <c r="B592" s="317"/>
      <c r="C592" s="317"/>
      <c r="D592" s="318"/>
      <c r="E592" s="318"/>
      <c r="F592" s="318"/>
      <c r="G592" s="318"/>
      <c r="H592" s="318"/>
      <c r="I592" s="158"/>
      <c r="J592" s="158"/>
      <c r="K592" s="158"/>
    </row>
    <row r="593" spans="1:11" s="159" customFormat="1">
      <c r="A593" s="316"/>
      <c r="B593" s="317"/>
      <c r="C593" s="317"/>
      <c r="D593" s="318"/>
      <c r="E593" s="318"/>
      <c r="F593" s="318"/>
      <c r="G593" s="318"/>
      <c r="H593" s="318"/>
      <c r="I593" s="158"/>
      <c r="J593" s="158"/>
      <c r="K593" s="158"/>
    </row>
    <row r="594" spans="1:11" s="159" customFormat="1">
      <c r="A594" s="316"/>
      <c r="B594" s="317"/>
      <c r="C594" s="317"/>
      <c r="D594" s="318"/>
      <c r="E594" s="318"/>
      <c r="F594" s="318"/>
      <c r="G594" s="318"/>
      <c r="H594" s="318"/>
      <c r="I594" s="158"/>
      <c r="J594" s="158"/>
      <c r="K594" s="158"/>
    </row>
    <row r="595" spans="1:11" s="159" customFormat="1">
      <c r="A595" s="316"/>
      <c r="B595" s="317"/>
      <c r="C595" s="317"/>
      <c r="D595" s="318"/>
      <c r="E595" s="318"/>
      <c r="F595" s="318"/>
      <c r="G595" s="318"/>
      <c r="H595" s="318"/>
      <c r="I595" s="158"/>
      <c r="J595" s="158"/>
      <c r="K595" s="158"/>
    </row>
    <row r="596" spans="1:11" s="159" customFormat="1">
      <c r="A596" s="316"/>
      <c r="B596" s="317"/>
      <c r="C596" s="317"/>
      <c r="D596" s="318"/>
      <c r="E596" s="318"/>
      <c r="F596" s="318"/>
      <c r="G596" s="318"/>
      <c r="H596" s="318"/>
      <c r="I596" s="158"/>
      <c r="J596" s="158"/>
      <c r="K596" s="158"/>
    </row>
    <row r="597" spans="1:11" s="159" customFormat="1">
      <c r="A597" s="316"/>
      <c r="B597" s="317"/>
      <c r="C597" s="317"/>
      <c r="D597" s="318"/>
      <c r="E597" s="318"/>
      <c r="F597" s="318"/>
      <c r="G597" s="318"/>
      <c r="H597" s="318"/>
      <c r="I597" s="158"/>
      <c r="J597" s="158"/>
      <c r="K597" s="158"/>
    </row>
    <row r="598" spans="1:11" s="159" customFormat="1">
      <c r="A598" s="316"/>
      <c r="B598" s="317"/>
      <c r="C598" s="317"/>
      <c r="D598" s="318"/>
      <c r="E598" s="318"/>
      <c r="F598" s="318"/>
      <c r="G598" s="318"/>
      <c r="H598" s="318"/>
      <c r="I598" s="158"/>
      <c r="J598" s="158"/>
      <c r="K598" s="158"/>
    </row>
    <row r="599" spans="1:11" s="159" customFormat="1">
      <c r="A599" s="316"/>
      <c r="B599" s="317"/>
      <c r="C599" s="317"/>
      <c r="D599" s="318"/>
      <c r="E599" s="318"/>
      <c r="F599" s="318"/>
      <c r="G599" s="318"/>
      <c r="H599" s="318"/>
      <c r="I599" s="158"/>
      <c r="J599" s="158"/>
      <c r="K599" s="158"/>
    </row>
    <row r="600" spans="1:11" s="159" customFormat="1">
      <c r="A600" s="316"/>
      <c r="B600" s="317"/>
      <c r="C600" s="317"/>
      <c r="D600" s="318"/>
      <c r="E600" s="318"/>
      <c r="F600" s="318"/>
      <c r="G600" s="318"/>
      <c r="H600" s="318"/>
      <c r="I600" s="158"/>
      <c r="J600" s="158"/>
      <c r="K600" s="158"/>
    </row>
    <row r="601" spans="1:11" s="159" customFormat="1">
      <c r="A601" s="316"/>
      <c r="B601" s="317"/>
      <c r="C601" s="317"/>
      <c r="D601" s="318"/>
      <c r="E601" s="318"/>
      <c r="F601" s="318"/>
      <c r="G601" s="318"/>
      <c r="H601" s="318"/>
      <c r="I601" s="158"/>
      <c r="J601" s="158"/>
      <c r="K601" s="158"/>
    </row>
    <row r="602" spans="1:11" s="159" customFormat="1">
      <c r="A602" s="316"/>
      <c r="B602" s="317"/>
      <c r="C602" s="317"/>
      <c r="D602" s="318"/>
      <c r="E602" s="318"/>
      <c r="F602" s="318"/>
      <c r="G602" s="318"/>
      <c r="H602" s="318"/>
      <c r="I602" s="158"/>
      <c r="J602" s="158"/>
      <c r="K602" s="158"/>
    </row>
    <row r="603" spans="1:11" s="159" customFormat="1">
      <c r="A603" s="316"/>
      <c r="B603" s="317"/>
      <c r="C603" s="317"/>
      <c r="D603" s="318"/>
      <c r="E603" s="318"/>
      <c r="F603" s="318"/>
      <c r="G603" s="318"/>
      <c r="H603" s="318"/>
      <c r="I603" s="158"/>
      <c r="J603" s="158"/>
      <c r="K603" s="158"/>
    </row>
    <row r="604" spans="1:11" s="159" customFormat="1">
      <c r="A604" s="316"/>
      <c r="B604" s="317"/>
      <c r="C604" s="317"/>
      <c r="D604" s="318"/>
      <c r="E604" s="318"/>
      <c r="F604" s="318"/>
      <c r="G604" s="318"/>
      <c r="H604" s="318"/>
      <c r="I604" s="158"/>
      <c r="J604" s="158"/>
      <c r="K604" s="158"/>
    </row>
    <row r="605" spans="1:11" s="159" customFormat="1">
      <c r="A605" s="316"/>
      <c r="B605" s="317"/>
      <c r="C605" s="317"/>
      <c r="D605" s="318"/>
      <c r="E605" s="318"/>
      <c r="F605" s="318"/>
      <c r="G605" s="318"/>
      <c r="H605" s="318"/>
      <c r="I605" s="158"/>
      <c r="J605" s="158"/>
      <c r="K605" s="158"/>
    </row>
    <row r="606" spans="1:11" s="159" customFormat="1">
      <c r="A606" s="316"/>
      <c r="B606" s="317"/>
      <c r="C606" s="317"/>
      <c r="D606" s="318"/>
      <c r="E606" s="318"/>
      <c r="F606" s="318"/>
      <c r="G606" s="318"/>
      <c r="H606" s="318"/>
      <c r="I606" s="158"/>
      <c r="J606" s="158"/>
      <c r="K606" s="158"/>
    </row>
    <row r="607" spans="1:11" s="159" customFormat="1">
      <c r="A607" s="316"/>
      <c r="B607" s="317"/>
      <c r="C607" s="317"/>
      <c r="D607" s="318"/>
      <c r="E607" s="318"/>
      <c r="F607" s="318"/>
      <c r="G607" s="318"/>
      <c r="H607" s="318"/>
      <c r="I607" s="158"/>
      <c r="J607" s="158"/>
      <c r="K607" s="158"/>
    </row>
    <row r="608" spans="1:11" s="159" customFormat="1">
      <c r="A608" s="316"/>
      <c r="B608" s="317"/>
      <c r="C608" s="317"/>
      <c r="D608" s="318"/>
      <c r="E608" s="318"/>
      <c r="F608" s="318"/>
      <c r="G608" s="318"/>
      <c r="H608" s="318"/>
      <c r="I608" s="158"/>
      <c r="J608" s="158"/>
      <c r="K608" s="158"/>
    </row>
    <row r="609" spans="1:11" s="159" customFormat="1">
      <c r="A609" s="316"/>
      <c r="B609" s="317"/>
      <c r="C609" s="317"/>
      <c r="D609" s="318"/>
      <c r="E609" s="318"/>
      <c r="F609" s="318"/>
      <c r="G609" s="318"/>
      <c r="H609" s="318"/>
      <c r="I609" s="158"/>
      <c r="J609" s="158"/>
      <c r="K609" s="158"/>
    </row>
    <row r="610" spans="1:11" s="159" customFormat="1">
      <c r="A610" s="316"/>
      <c r="B610" s="317"/>
      <c r="C610" s="317"/>
      <c r="D610" s="318"/>
      <c r="E610" s="318"/>
      <c r="F610" s="318"/>
      <c r="G610" s="318"/>
      <c r="H610" s="318"/>
      <c r="I610" s="158"/>
      <c r="J610" s="158"/>
      <c r="K610" s="158"/>
    </row>
    <row r="611" spans="1:11" s="159" customFormat="1">
      <c r="A611" s="316"/>
      <c r="B611" s="317"/>
      <c r="C611" s="317"/>
      <c r="D611" s="318"/>
      <c r="E611" s="318"/>
      <c r="F611" s="318"/>
      <c r="G611" s="318"/>
      <c r="H611" s="318"/>
      <c r="I611" s="158"/>
      <c r="J611" s="158"/>
      <c r="K611" s="158"/>
    </row>
    <row r="612" spans="1:11" s="159" customFormat="1">
      <c r="A612" s="316"/>
      <c r="B612" s="317"/>
      <c r="C612" s="317"/>
      <c r="D612" s="318"/>
      <c r="E612" s="318"/>
      <c r="F612" s="318"/>
      <c r="G612" s="318"/>
      <c r="H612" s="318"/>
      <c r="I612" s="158"/>
      <c r="J612" s="158"/>
      <c r="K612" s="158"/>
    </row>
    <row r="613" spans="1:11" s="159" customFormat="1">
      <c r="A613" s="316"/>
      <c r="B613" s="317"/>
      <c r="C613" s="317"/>
      <c r="D613" s="318"/>
      <c r="E613" s="318"/>
      <c r="F613" s="318"/>
      <c r="G613" s="318"/>
      <c r="H613" s="318"/>
      <c r="I613" s="158"/>
      <c r="J613" s="158"/>
      <c r="K613" s="158"/>
    </row>
    <row r="614" spans="1:11" s="159" customFormat="1">
      <c r="A614" s="316"/>
      <c r="B614" s="317"/>
      <c r="C614" s="317"/>
      <c r="D614" s="318"/>
      <c r="E614" s="318"/>
      <c r="F614" s="318"/>
      <c r="G614" s="318"/>
      <c r="H614" s="318"/>
      <c r="I614" s="158"/>
      <c r="J614" s="158"/>
      <c r="K614" s="158"/>
    </row>
    <row r="615" spans="1:11" s="159" customFormat="1">
      <c r="A615" s="316"/>
      <c r="B615" s="317"/>
      <c r="C615" s="317"/>
      <c r="D615" s="318"/>
      <c r="E615" s="318"/>
      <c r="F615" s="318"/>
      <c r="G615" s="318"/>
      <c r="H615" s="318"/>
      <c r="I615" s="158"/>
      <c r="J615" s="158"/>
      <c r="K615" s="158"/>
    </row>
    <row r="616" spans="1:11" s="159" customFormat="1">
      <c r="A616" s="316"/>
      <c r="B616" s="317"/>
      <c r="C616" s="317"/>
      <c r="D616" s="318"/>
      <c r="E616" s="318"/>
      <c r="F616" s="318"/>
      <c r="G616" s="318"/>
      <c r="H616" s="318"/>
      <c r="I616" s="158"/>
      <c r="J616" s="158"/>
      <c r="K616" s="158"/>
    </row>
    <row r="617" spans="1:11" s="159" customFormat="1">
      <c r="A617" s="316"/>
      <c r="B617" s="317"/>
      <c r="C617" s="317"/>
      <c r="D617" s="318"/>
      <c r="E617" s="318"/>
      <c r="F617" s="318"/>
      <c r="G617" s="318"/>
      <c r="H617" s="318"/>
      <c r="I617" s="158"/>
      <c r="J617" s="158"/>
      <c r="K617" s="158"/>
    </row>
    <row r="618" spans="1:11" s="159" customFormat="1">
      <c r="A618" s="316"/>
      <c r="B618" s="317"/>
      <c r="C618" s="317"/>
      <c r="D618" s="318"/>
      <c r="E618" s="318"/>
      <c r="F618" s="318"/>
      <c r="G618" s="318"/>
      <c r="H618" s="318"/>
      <c r="I618" s="158"/>
      <c r="J618" s="158"/>
      <c r="K618" s="158"/>
    </row>
    <row r="619" spans="1:11" s="159" customFormat="1">
      <c r="A619" s="316"/>
      <c r="B619" s="317"/>
      <c r="C619" s="317"/>
      <c r="D619" s="318"/>
      <c r="E619" s="318"/>
      <c r="F619" s="318"/>
      <c r="G619" s="318"/>
      <c r="H619" s="318"/>
      <c r="I619" s="158"/>
      <c r="J619" s="158"/>
      <c r="K619" s="158"/>
    </row>
    <row r="620" spans="1:11" s="159" customFormat="1">
      <c r="A620" s="316"/>
      <c r="B620" s="317"/>
      <c r="C620" s="317"/>
      <c r="D620" s="318"/>
      <c r="E620" s="318"/>
      <c r="F620" s="318"/>
      <c r="G620" s="318"/>
      <c r="H620" s="318"/>
      <c r="I620" s="158"/>
      <c r="J620" s="158"/>
      <c r="K620" s="158"/>
    </row>
    <row r="621" spans="1:11" s="159" customFormat="1">
      <c r="A621" s="316"/>
      <c r="B621" s="317"/>
      <c r="C621" s="317"/>
      <c r="D621" s="318"/>
      <c r="E621" s="318"/>
      <c r="F621" s="318"/>
      <c r="G621" s="318"/>
      <c r="H621" s="318"/>
      <c r="I621" s="158"/>
      <c r="J621" s="158"/>
      <c r="K621" s="158"/>
    </row>
    <row r="622" spans="1:11" s="159" customFormat="1">
      <c r="A622" s="316"/>
      <c r="B622" s="317"/>
      <c r="C622" s="317"/>
      <c r="D622" s="318"/>
      <c r="E622" s="318"/>
      <c r="F622" s="318"/>
      <c r="G622" s="318"/>
      <c r="H622" s="318"/>
      <c r="I622" s="158"/>
      <c r="J622" s="158"/>
      <c r="K622" s="158"/>
    </row>
    <row r="623" spans="1:11" s="159" customFormat="1">
      <c r="A623" s="316"/>
      <c r="B623" s="317"/>
      <c r="C623" s="317"/>
      <c r="D623" s="318"/>
      <c r="E623" s="318"/>
      <c r="F623" s="318"/>
      <c r="G623" s="318"/>
      <c r="H623" s="318"/>
      <c r="I623" s="158"/>
      <c r="J623" s="158"/>
      <c r="K623" s="158"/>
    </row>
    <row r="624" spans="1:11" s="159" customFormat="1">
      <c r="A624" s="316"/>
      <c r="B624" s="317"/>
      <c r="C624" s="317"/>
      <c r="D624" s="318"/>
      <c r="E624" s="318"/>
      <c r="F624" s="318"/>
      <c r="G624" s="318"/>
      <c r="H624" s="318"/>
      <c r="I624" s="158"/>
      <c r="J624" s="158"/>
      <c r="K624" s="158"/>
    </row>
    <row r="625" spans="1:11" s="159" customFormat="1">
      <c r="A625" s="316"/>
      <c r="B625" s="317"/>
      <c r="C625" s="317"/>
      <c r="D625" s="318"/>
      <c r="E625" s="318"/>
      <c r="F625" s="318"/>
      <c r="G625" s="318"/>
      <c r="H625" s="318"/>
      <c r="I625" s="158"/>
      <c r="J625" s="158"/>
      <c r="K625" s="158"/>
    </row>
    <row r="626" spans="1:11" s="159" customFormat="1">
      <c r="A626" s="316"/>
      <c r="B626" s="317"/>
      <c r="C626" s="317"/>
      <c r="D626" s="318"/>
      <c r="E626" s="318"/>
      <c r="F626" s="318"/>
      <c r="G626" s="318"/>
      <c r="H626" s="318"/>
      <c r="I626" s="158"/>
      <c r="J626" s="158"/>
      <c r="K626" s="158"/>
    </row>
    <row r="627" spans="1:11" s="159" customFormat="1">
      <c r="A627" s="316"/>
      <c r="B627" s="317"/>
      <c r="C627" s="317"/>
      <c r="D627" s="318"/>
      <c r="E627" s="318"/>
      <c r="F627" s="318"/>
      <c r="G627" s="318"/>
      <c r="H627" s="318"/>
      <c r="I627" s="158"/>
      <c r="J627" s="158"/>
      <c r="K627" s="158"/>
    </row>
    <row r="628" spans="1:11" s="159" customFormat="1">
      <c r="A628" s="316"/>
      <c r="B628" s="317"/>
      <c r="C628" s="317"/>
      <c r="D628" s="318"/>
      <c r="E628" s="318"/>
      <c r="F628" s="318"/>
      <c r="G628" s="318"/>
      <c r="H628" s="318"/>
      <c r="I628" s="158"/>
      <c r="J628" s="158"/>
      <c r="K628" s="158"/>
    </row>
    <row r="629" spans="1:11" s="159" customFormat="1">
      <c r="A629" s="316"/>
      <c r="B629" s="317"/>
      <c r="C629" s="317"/>
      <c r="D629" s="318"/>
      <c r="E629" s="318"/>
      <c r="F629" s="318"/>
      <c r="G629" s="318"/>
      <c r="H629" s="318"/>
      <c r="I629" s="158"/>
      <c r="J629" s="158"/>
      <c r="K629" s="158"/>
    </row>
    <row r="630" spans="1:11" s="159" customFormat="1">
      <c r="A630" s="316"/>
      <c r="B630" s="317"/>
      <c r="C630" s="317"/>
      <c r="D630" s="318"/>
      <c r="E630" s="318"/>
      <c r="F630" s="318"/>
      <c r="G630" s="318"/>
      <c r="H630" s="318"/>
      <c r="I630" s="158"/>
      <c r="J630" s="158"/>
      <c r="K630" s="158"/>
    </row>
    <row r="631" spans="1:11" s="159" customFormat="1">
      <c r="A631" s="316"/>
      <c r="B631" s="317"/>
      <c r="C631" s="317"/>
      <c r="D631" s="318"/>
      <c r="E631" s="318"/>
      <c r="F631" s="318"/>
      <c r="G631" s="318"/>
      <c r="H631" s="318"/>
      <c r="I631" s="158"/>
      <c r="J631" s="158"/>
      <c r="K631" s="158"/>
    </row>
    <row r="632" spans="1:11" s="159" customFormat="1">
      <c r="A632" s="316"/>
      <c r="B632" s="317"/>
      <c r="C632" s="317"/>
      <c r="D632" s="318"/>
      <c r="E632" s="318"/>
      <c r="F632" s="318"/>
      <c r="G632" s="318"/>
      <c r="H632" s="318"/>
      <c r="I632" s="158"/>
      <c r="J632" s="158"/>
      <c r="K632" s="158"/>
    </row>
    <row r="633" spans="1:11" s="159" customFormat="1">
      <c r="A633" s="316"/>
      <c r="B633" s="317"/>
      <c r="C633" s="317"/>
      <c r="D633" s="318"/>
      <c r="E633" s="318"/>
      <c r="F633" s="318"/>
      <c r="G633" s="318"/>
      <c r="H633" s="318"/>
      <c r="I633" s="158"/>
      <c r="J633" s="158"/>
      <c r="K633" s="158"/>
    </row>
    <row r="634" spans="1:11" s="159" customFormat="1">
      <c r="A634" s="316"/>
      <c r="B634" s="317"/>
      <c r="C634" s="317"/>
      <c r="D634" s="318"/>
      <c r="E634" s="318"/>
      <c r="F634" s="318"/>
      <c r="G634" s="318"/>
      <c r="H634" s="318"/>
      <c r="I634" s="158"/>
      <c r="J634" s="158"/>
      <c r="K634" s="158"/>
    </row>
    <row r="635" spans="1:11" s="159" customFormat="1">
      <c r="A635" s="316"/>
      <c r="B635" s="317"/>
      <c r="C635" s="317"/>
      <c r="D635" s="318"/>
      <c r="E635" s="318"/>
      <c r="F635" s="318"/>
      <c r="G635" s="318"/>
      <c r="H635" s="318"/>
      <c r="I635" s="158"/>
      <c r="J635" s="158"/>
      <c r="K635" s="158"/>
    </row>
    <row r="636" spans="1:11" s="159" customFormat="1">
      <c r="A636" s="316"/>
      <c r="B636" s="317"/>
      <c r="C636" s="317"/>
      <c r="D636" s="318"/>
      <c r="E636" s="318"/>
      <c r="F636" s="318"/>
      <c r="G636" s="318"/>
      <c r="H636" s="318"/>
      <c r="I636" s="158"/>
      <c r="J636" s="158"/>
      <c r="K636" s="158"/>
    </row>
    <row r="637" spans="1:11" s="159" customFormat="1">
      <c r="A637" s="316"/>
      <c r="B637" s="317"/>
      <c r="C637" s="317"/>
      <c r="D637" s="318"/>
      <c r="E637" s="318"/>
      <c r="F637" s="318"/>
      <c r="G637" s="318"/>
      <c r="H637" s="318"/>
      <c r="I637" s="158"/>
      <c r="J637" s="158"/>
      <c r="K637" s="158"/>
    </row>
    <row r="638" spans="1:11" s="159" customFormat="1">
      <c r="A638" s="316"/>
      <c r="B638" s="317"/>
      <c r="C638" s="317"/>
      <c r="D638" s="318"/>
      <c r="E638" s="318"/>
      <c r="F638" s="318"/>
      <c r="G638" s="318"/>
      <c r="H638" s="318"/>
      <c r="I638" s="158"/>
      <c r="J638" s="158"/>
      <c r="K638" s="158"/>
    </row>
    <row r="639" spans="1:11" s="159" customFormat="1">
      <c r="A639" s="316"/>
      <c r="B639" s="317"/>
      <c r="C639" s="317"/>
      <c r="D639" s="318"/>
      <c r="E639" s="318"/>
      <c r="F639" s="318"/>
      <c r="G639" s="318"/>
      <c r="H639" s="318"/>
      <c r="I639" s="158"/>
      <c r="J639" s="158"/>
      <c r="K639" s="158"/>
    </row>
    <row r="640" spans="1:11" s="159" customFormat="1">
      <c r="A640" s="316"/>
      <c r="B640" s="317"/>
      <c r="C640" s="317"/>
      <c r="D640" s="318"/>
      <c r="E640" s="318"/>
      <c r="F640" s="318"/>
      <c r="G640" s="318"/>
      <c r="H640" s="318"/>
      <c r="I640" s="158"/>
      <c r="J640" s="158"/>
      <c r="K640" s="158"/>
    </row>
    <row r="641" spans="1:11" s="159" customFormat="1">
      <c r="A641" s="316"/>
      <c r="B641" s="317"/>
      <c r="C641" s="317"/>
      <c r="D641" s="318"/>
      <c r="E641" s="318"/>
      <c r="F641" s="318"/>
      <c r="G641" s="318"/>
      <c r="H641" s="318"/>
      <c r="I641" s="158"/>
      <c r="J641" s="158"/>
      <c r="K641" s="158"/>
    </row>
    <row r="642" spans="1:11" s="159" customFormat="1">
      <c r="A642" s="316"/>
      <c r="B642" s="317"/>
      <c r="C642" s="317"/>
      <c r="D642" s="318"/>
      <c r="E642" s="318"/>
      <c r="F642" s="318"/>
      <c r="G642" s="318"/>
      <c r="H642" s="318"/>
      <c r="I642" s="158"/>
      <c r="J642" s="158"/>
      <c r="K642" s="158"/>
    </row>
    <row r="643" spans="1:11" s="159" customFormat="1">
      <c r="A643" s="316"/>
      <c r="B643" s="317"/>
      <c r="C643" s="317"/>
      <c r="D643" s="318"/>
      <c r="E643" s="318"/>
      <c r="F643" s="318"/>
      <c r="G643" s="318"/>
      <c r="H643" s="318"/>
      <c r="I643" s="158"/>
      <c r="J643" s="158"/>
      <c r="K643" s="158"/>
    </row>
    <row r="644" spans="1:11" s="159" customFormat="1">
      <c r="A644" s="316"/>
      <c r="B644" s="317"/>
      <c r="C644" s="317"/>
      <c r="D644" s="318"/>
      <c r="E644" s="318"/>
      <c r="F644" s="318"/>
      <c r="G644" s="318"/>
      <c r="H644" s="318"/>
      <c r="I644" s="158"/>
      <c r="J644" s="158"/>
      <c r="K644" s="158"/>
    </row>
    <row r="645" spans="1:11" s="159" customFormat="1">
      <c r="A645" s="316"/>
      <c r="B645" s="317"/>
      <c r="C645" s="317"/>
      <c r="D645" s="318"/>
      <c r="E645" s="318"/>
      <c r="F645" s="318"/>
      <c r="G645" s="318"/>
      <c r="H645" s="318"/>
      <c r="I645" s="158"/>
      <c r="J645" s="158"/>
      <c r="K645" s="158"/>
    </row>
    <row r="646" spans="1:11" s="159" customFormat="1">
      <c r="A646" s="316"/>
      <c r="B646" s="317"/>
      <c r="C646" s="317"/>
      <c r="D646" s="318"/>
      <c r="E646" s="318"/>
      <c r="F646" s="318"/>
      <c r="G646" s="318"/>
      <c r="H646" s="318"/>
      <c r="I646" s="158"/>
      <c r="J646" s="158"/>
      <c r="K646" s="158"/>
    </row>
    <row r="647" spans="1:11" s="159" customFormat="1">
      <c r="A647" s="316"/>
      <c r="B647" s="317"/>
      <c r="C647" s="317"/>
      <c r="D647" s="318"/>
      <c r="E647" s="318"/>
      <c r="F647" s="318"/>
      <c r="G647" s="318"/>
      <c r="H647" s="318"/>
      <c r="I647" s="158"/>
      <c r="J647" s="158"/>
      <c r="K647" s="158"/>
    </row>
    <row r="648" spans="1:11" s="159" customFormat="1">
      <c r="A648" s="316"/>
      <c r="B648" s="317"/>
      <c r="C648" s="317"/>
      <c r="D648" s="318"/>
      <c r="E648" s="318"/>
      <c r="F648" s="318"/>
      <c r="G648" s="318"/>
      <c r="H648" s="318"/>
      <c r="I648" s="158"/>
      <c r="J648" s="158"/>
      <c r="K648" s="158"/>
    </row>
    <row r="649" spans="1:11" s="159" customFormat="1">
      <c r="A649" s="316"/>
      <c r="B649" s="317"/>
      <c r="C649" s="317"/>
      <c r="D649" s="318"/>
      <c r="E649" s="318"/>
      <c r="F649" s="318"/>
      <c r="G649" s="318"/>
      <c r="H649" s="318"/>
      <c r="I649" s="158"/>
      <c r="J649" s="158"/>
      <c r="K649" s="158"/>
    </row>
    <row r="650" spans="1:11" s="159" customFormat="1">
      <c r="A650" s="316"/>
      <c r="B650" s="317"/>
      <c r="C650" s="317"/>
      <c r="D650" s="318"/>
      <c r="E650" s="318"/>
      <c r="F650" s="318"/>
      <c r="G650" s="318"/>
      <c r="H650" s="318"/>
      <c r="I650" s="158"/>
      <c r="J650" s="158"/>
      <c r="K650" s="158"/>
    </row>
    <row r="651" spans="1:11" s="159" customFormat="1">
      <c r="A651" s="316"/>
      <c r="B651" s="317"/>
      <c r="C651" s="317"/>
      <c r="D651" s="318"/>
      <c r="E651" s="318"/>
      <c r="F651" s="318"/>
      <c r="G651" s="318"/>
      <c r="H651" s="318"/>
      <c r="I651" s="158"/>
      <c r="J651" s="158"/>
      <c r="K651" s="158"/>
    </row>
    <row r="652" spans="1:11" s="159" customFormat="1">
      <c r="A652" s="316"/>
      <c r="B652" s="317"/>
      <c r="C652" s="317"/>
      <c r="D652" s="318"/>
      <c r="E652" s="318"/>
      <c r="F652" s="318"/>
      <c r="G652" s="318"/>
      <c r="H652" s="318"/>
      <c r="I652" s="158"/>
      <c r="J652" s="158"/>
      <c r="K652" s="158"/>
    </row>
    <row r="653" spans="1:11" s="159" customFormat="1">
      <c r="A653" s="316"/>
      <c r="B653" s="317"/>
      <c r="C653" s="317"/>
      <c r="D653" s="318"/>
      <c r="E653" s="318"/>
      <c r="F653" s="318"/>
      <c r="G653" s="318"/>
      <c r="H653" s="318"/>
      <c r="I653" s="158"/>
      <c r="J653" s="158"/>
      <c r="K653" s="158"/>
    </row>
    <row r="654" spans="1:11" s="159" customFormat="1">
      <c r="A654" s="316"/>
      <c r="B654" s="317"/>
      <c r="C654" s="317"/>
      <c r="D654" s="318"/>
      <c r="E654" s="318"/>
      <c r="F654" s="318"/>
      <c r="G654" s="318"/>
      <c r="H654" s="318"/>
      <c r="I654" s="158"/>
      <c r="J654" s="158"/>
      <c r="K654" s="158"/>
    </row>
    <row r="655" spans="1:11" s="159" customFormat="1">
      <c r="A655" s="316"/>
      <c r="B655" s="317"/>
      <c r="C655" s="317"/>
      <c r="D655" s="318"/>
      <c r="E655" s="318"/>
      <c r="F655" s="318"/>
      <c r="G655" s="318"/>
      <c r="H655" s="318"/>
      <c r="I655" s="158"/>
      <c r="J655" s="158"/>
      <c r="K655" s="158"/>
    </row>
    <row r="656" spans="1:11" s="159" customFormat="1">
      <c r="A656" s="316"/>
      <c r="B656" s="317"/>
      <c r="C656" s="317"/>
      <c r="D656" s="318"/>
      <c r="E656" s="318"/>
      <c r="F656" s="318"/>
      <c r="G656" s="318"/>
      <c r="H656" s="318"/>
      <c r="I656" s="158"/>
      <c r="J656" s="158"/>
      <c r="K656" s="158"/>
    </row>
    <row r="657" spans="1:11" s="159" customFormat="1">
      <c r="A657" s="316"/>
      <c r="B657" s="317"/>
      <c r="C657" s="317"/>
      <c r="D657" s="318"/>
      <c r="E657" s="318"/>
      <c r="F657" s="318"/>
      <c r="G657" s="318"/>
      <c r="H657" s="318"/>
      <c r="I657" s="158"/>
      <c r="J657" s="158"/>
      <c r="K657" s="158"/>
    </row>
    <row r="658" spans="1:11" s="159" customFormat="1">
      <c r="A658" s="316"/>
      <c r="B658" s="317"/>
      <c r="C658" s="317"/>
      <c r="D658" s="318"/>
      <c r="E658" s="318"/>
      <c r="F658" s="318"/>
      <c r="G658" s="318"/>
      <c r="H658" s="318"/>
      <c r="I658" s="158"/>
      <c r="J658" s="158"/>
      <c r="K658" s="158"/>
    </row>
    <row r="659" spans="1:11" s="159" customFormat="1">
      <c r="A659" s="316"/>
      <c r="B659" s="317"/>
      <c r="C659" s="317"/>
      <c r="D659" s="318"/>
      <c r="E659" s="318"/>
      <c r="F659" s="318"/>
      <c r="G659" s="318"/>
      <c r="H659" s="318"/>
      <c r="I659" s="158"/>
      <c r="J659" s="158"/>
      <c r="K659" s="158"/>
    </row>
    <row r="660" spans="1:11" s="159" customFormat="1">
      <c r="A660" s="316"/>
      <c r="B660" s="317"/>
      <c r="C660" s="317"/>
      <c r="D660" s="318"/>
      <c r="E660" s="318"/>
      <c r="F660" s="318"/>
      <c r="G660" s="318"/>
      <c r="H660" s="318"/>
      <c r="I660" s="158"/>
      <c r="J660" s="158"/>
      <c r="K660" s="158"/>
    </row>
    <row r="661" spans="1:11" s="159" customFormat="1">
      <c r="A661" s="316"/>
      <c r="B661" s="317"/>
      <c r="C661" s="317"/>
      <c r="D661" s="318"/>
      <c r="E661" s="318"/>
      <c r="F661" s="318"/>
      <c r="G661" s="318"/>
      <c r="H661" s="318"/>
      <c r="I661" s="158"/>
      <c r="J661" s="158"/>
      <c r="K661" s="158"/>
    </row>
    <row r="662" spans="1:11" s="159" customFormat="1">
      <c r="A662" s="316"/>
      <c r="B662" s="317"/>
      <c r="C662" s="317"/>
      <c r="D662" s="318"/>
      <c r="E662" s="318"/>
      <c r="F662" s="318"/>
      <c r="G662" s="318"/>
      <c r="H662" s="318"/>
      <c r="I662" s="158"/>
      <c r="J662" s="158"/>
      <c r="K662" s="158"/>
    </row>
    <row r="663" spans="1:11" s="159" customFormat="1">
      <c r="A663" s="316"/>
      <c r="B663" s="317"/>
      <c r="C663" s="317"/>
      <c r="D663" s="318"/>
      <c r="E663" s="318"/>
      <c r="F663" s="318"/>
      <c r="G663" s="318"/>
      <c r="H663" s="318"/>
      <c r="I663" s="158"/>
      <c r="J663" s="158"/>
      <c r="K663" s="158"/>
    </row>
    <row r="664" spans="1:11" s="159" customFormat="1">
      <c r="A664" s="316"/>
      <c r="B664" s="317"/>
      <c r="C664" s="317"/>
      <c r="D664" s="318"/>
      <c r="E664" s="318"/>
      <c r="F664" s="318"/>
      <c r="G664" s="318"/>
      <c r="H664" s="318"/>
      <c r="I664" s="158"/>
      <c r="J664" s="158"/>
      <c r="K664" s="158"/>
    </row>
    <row r="665" spans="1:11" s="159" customFormat="1">
      <c r="A665" s="316"/>
      <c r="B665" s="317"/>
      <c r="C665" s="317"/>
      <c r="D665" s="318"/>
      <c r="E665" s="318"/>
      <c r="F665" s="318"/>
      <c r="G665" s="318"/>
      <c r="H665" s="318"/>
      <c r="I665" s="158"/>
      <c r="J665" s="158"/>
      <c r="K665" s="158"/>
    </row>
    <row r="666" spans="1:11" s="159" customFormat="1">
      <c r="A666" s="316"/>
      <c r="B666" s="317"/>
      <c r="C666" s="317"/>
      <c r="D666" s="318"/>
      <c r="E666" s="318"/>
      <c r="F666" s="318"/>
      <c r="G666" s="318"/>
      <c r="H666" s="318"/>
      <c r="I666" s="158"/>
      <c r="J666" s="158"/>
      <c r="K666" s="158"/>
    </row>
    <row r="667" spans="1:11" s="159" customFormat="1">
      <c r="A667" s="316"/>
      <c r="B667" s="317"/>
      <c r="C667" s="317"/>
      <c r="D667" s="318"/>
      <c r="E667" s="318"/>
      <c r="F667" s="318"/>
      <c r="G667" s="318"/>
      <c r="H667" s="318"/>
      <c r="I667" s="158"/>
      <c r="J667" s="158"/>
      <c r="K667" s="158"/>
    </row>
    <row r="668" spans="1:11" s="159" customFormat="1">
      <c r="A668" s="316"/>
      <c r="B668" s="317"/>
      <c r="C668" s="317"/>
      <c r="D668" s="318"/>
      <c r="E668" s="318"/>
      <c r="F668" s="318"/>
      <c r="G668" s="318"/>
      <c r="H668" s="318"/>
      <c r="I668" s="158"/>
      <c r="J668" s="158"/>
      <c r="K668" s="158"/>
    </row>
    <row r="669" spans="1:11" s="159" customFormat="1">
      <c r="A669" s="316"/>
      <c r="B669" s="317"/>
      <c r="C669" s="317"/>
      <c r="D669" s="318"/>
      <c r="E669" s="318"/>
      <c r="F669" s="318"/>
      <c r="G669" s="318"/>
      <c r="H669" s="318"/>
      <c r="I669" s="158"/>
      <c r="J669" s="158"/>
      <c r="K669" s="158"/>
    </row>
    <row r="670" spans="1:11" s="159" customFormat="1">
      <c r="A670" s="316"/>
      <c r="B670" s="317"/>
      <c r="C670" s="317"/>
      <c r="D670" s="318"/>
      <c r="E670" s="318"/>
      <c r="F670" s="318"/>
      <c r="G670" s="318"/>
      <c r="H670" s="318"/>
      <c r="I670" s="158"/>
      <c r="J670" s="158"/>
      <c r="K670" s="158"/>
    </row>
    <row r="671" spans="1:11" s="159" customFormat="1">
      <c r="A671" s="316"/>
      <c r="B671" s="317"/>
      <c r="C671" s="317"/>
      <c r="D671" s="318"/>
      <c r="E671" s="318"/>
      <c r="F671" s="318"/>
      <c r="G671" s="318"/>
      <c r="H671" s="318"/>
      <c r="I671" s="158"/>
      <c r="J671" s="158"/>
      <c r="K671" s="158"/>
    </row>
    <row r="672" spans="1:11" s="159" customFormat="1">
      <c r="A672" s="316"/>
      <c r="B672" s="317"/>
      <c r="C672" s="317"/>
      <c r="D672" s="318"/>
      <c r="E672" s="318"/>
      <c r="F672" s="318"/>
      <c r="G672" s="318"/>
      <c r="H672" s="318"/>
      <c r="I672" s="158"/>
      <c r="J672" s="158"/>
      <c r="K672" s="158"/>
    </row>
    <row r="673" spans="1:11" s="159" customFormat="1">
      <c r="A673" s="316"/>
      <c r="B673" s="317"/>
      <c r="C673" s="317"/>
      <c r="D673" s="318"/>
      <c r="E673" s="318"/>
      <c r="F673" s="318"/>
      <c r="G673" s="318"/>
      <c r="H673" s="318"/>
      <c r="I673" s="158"/>
      <c r="J673" s="158"/>
      <c r="K673" s="158"/>
    </row>
    <row r="674" spans="1:11" s="159" customFormat="1">
      <c r="A674" s="316"/>
      <c r="B674" s="317"/>
      <c r="C674" s="317"/>
      <c r="D674" s="318"/>
      <c r="E674" s="318"/>
      <c r="F674" s="318"/>
      <c r="G674" s="318"/>
      <c r="H674" s="318"/>
      <c r="I674" s="158"/>
      <c r="J674" s="158"/>
      <c r="K674" s="158"/>
    </row>
    <row r="675" spans="1:11" s="159" customFormat="1">
      <c r="A675" s="316"/>
      <c r="B675" s="317"/>
      <c r="C675" s="317"/>
      <c r="D675" s="318"/>
      <c r="E675" s="318"/>
      <c r="F675" s="318"/>
      <c r="G675" s="318"/>
      <c r="H675" s="318"/>
      <c r="I675" s="158"/>
      <c r="J675" s="158"/>
      <c r="K675" s="158"/>
    </row>
    <row r="676" spans="1:11" s="159" customFormat="1">
      <c r="A676" s="316"/>
      <c r="B676" s="317"/>
      <c r="C676" s="317"/>
      <c r="D676" s="318"/>
      <c r="E676" s="318"/>
      <c r="F676" s="318"/>
      <c r="G676" s="318"/>
      <c r="H676" s="318"/>
      <c r="I676" s="158"/>
      <c r="J676" s="158"/>
      <c r="K676" s="158"/>
    </row>
    <row r="677" spans="1:11" s="159" customFormat="1">
      <c r="A677" s="316"/>
      <c r="B677" s="317"/>
      <c r="C677" s="317"/>
      <c r="D677" s="318"/>
      <c r="E677" s="318"/>
      <c r="F677" s="318"/>
      <c r="G677" s="318"/>
      <c r="H677" s="318"/>
      <c r="I677" s="158"/>
      <c r="J677" s="158"/>
      <c r="K677" s="158"/>
    </row>
    <row r="678" spans="1:11" s="159" customFormat="1">
      <c r="A678" s="316"/>
      <c r="B678" s="317"/>
      <c r="C678" s="317"/>
      <c r="D678" s="318"/>
      <c r="E678" s="318"/>
      <c r="F678" s="318"/>
      <c r="G678" s="318"/>
      <c r="H678" s="318"/>
      <c r="I678" s="158"/>
      <c r="J678" s="158"/>
      <c r="K678" s="158"/>
    </row>
    <row r="679" spans="1:11" s="159" customFormat="1">
      <c r="A679" s="316"/>
      <c r="B679" s="317"/>
      <c r="C679" s="317"/>
      <c r="D679" s="318"/>
      <c r="E679" s="318"/>
      <c r="F679" s="318"/>
      <c r="G679" s="318"/>
      <c r="H679" s="318"/>
      <c r="I679" s="158"/>
      <c r="J679" s="158"/>
      <c r="K679" s="158"/>
    </row>
    <row r="680" spans="1:11" s="159" customFormat="1">
      <c r="A680" s="316"/>
      <c r="B680" s="317"/>
      <c r="C680" s="317"/>
      <c r="D680" s="318"/>
      <c r="E680" s="318"/>
      <c r="F680" s="318"/>
      <c r="G680" s="318"/>
      <c r="H680" s="318"/>
      <c r="I680" s="158"/>
      <c r="J680" s="158"/>
      <c r="K680" s="158"/>
    </row>
    <row r="681" spans="1:11" s="159" customFormat="1">
      <c r="A681" s="316"/>
      <c r="B681" s="317"/>
      <c r="C681" s="317"/>
      <c r="D681" s="318"/>
      <c r="E681" s="318"/>
      <c r="F681" s="318"/>
      <c r="G681" s="318"/>
      <c r="H681" s="318"/>
      <c r="I681" s="158"/>
      <c r="J681" s="158"/>
      <c r="K681" s="158"/>
    </row>
    <row r="682" spans="1:11" s="159" customFormat="1">
      <c r="A682" s="316"/>
      <c r="B682" s="317"/>
      <c r="C682" s="317"/>
      <c r="D682" s="318"/>
      <c r="E682" s="318"/>
      <c r="F682" s="318"/>
      <c r="G682" s="318"/>
      <c r="H682" s="318"/>
      <c r="I682" s="158"/>
      <c r="J682" s="158"/>
      <c r="K682" s="158"/>
    </row>
    <row r="683" spans="1:11" s="159" customFormat="1">
      <c r="A683" s="316"/>
      <c r="B683" s="317"/>
      <c r="C683" s="317"/>
      <c r="D683" s="318"/>
      <c r="E683" s="318"/>
      <c r="F683" s="318"/>
      <c r="G683" s="318"/>
      <c r="H683" s="318"/>
      <c r="I683" s="158"/>
      <c r="J683" s="158"/>
      <c r="K683" s="158"/>
    </row>
    <row r="684" spans="1:11" s="159" customFormat="1">
      <c r="A684" s="316"/>
      <c r="B684" s="317"/>
      <c r="C684" s="317"/>
      <c r="D684" s="318"/>
      <c r="E684" s="318"/>
      <c r="F684" s="318"/>
      <c r="G684" s="318"/>
      <c r="H684" s="318"/>
      <c r="I684" s="158"/>
      <c r="J684" s="158"/>
      <c r="K684" s="158"/>
    </row>
    <row r="685" spans="1:11" s="159" customFormat="1">
      <c r="A685" s="316"/>
      <c r="B685" s="317"/>
      <c r="C685" s="317"/>
      <c r="D685" s="318"/>
      <c r="E685" s="318"/>
      <c r="F685" s="318"/>
      <c r="G685" s="318"/>
      <c r="H685" s="318"/>
      <c r="I685" s="158"/>
      <c r="J685" s="158"/>
      <c r="K685" s="158"/>
    </row>
    <row r="686" spans="1:11" s="159" customFormat="1">
      <c r="A686" s="316"/>
      <c r="B686" s="317"/>
      <c r="C686" s="317"/>
      <c r="D686" s="318"/>
      <c r="E686" s="318"/>
      <c r="F686" s="318"/>
      <c r="G686" s="318"/>
      <c r="H686" s="318"/>
      <c r="I686" s="158"/>
      <c r="J686" s="158"/>
      <c r="K686" s="158"/>
    </row>
    <row r="687" spans="1:11" s="159" customFormat="1">
      <c r="A687" s="316"/>
      <c r="B687" s="317"/>
      <c r="C687" s="317"/>
      <c r="D687" s="318"/>
      <c r="E687" s="318"/>
      <c r="F687" s="318"/>
      <c r="G687" s="318"/>
      <c r="H687" s="318"/>
      <c r="I687" s="158"/>
      <c r="J687" s="158"/>
      <c r="K687" s="158"/>
    </row>
    <row r="688" spans="1:11" s="159" customFormat="1">
      <c r="A688" s="316"/>
      <c r="B688" s="317"/>
      <c r="C688" s="317"/>
      <c r="D688" s="318"/>
      <c r="E688" s="318"/>
      <c r="F688" s="318"/>
      <c r="G688" s="318"/>
      <c r="H688" s="318"/>
      <c r="I688" s="158"/>
      <c r="J688" s="158"/>
      <c r="K688" s="158"/>
    </row>
    <row r="689" spans="1:11" s="159" customFormat="1">
      <c r="A689" s="316"/>
      <c r="B689" s="317"/>
      <c r="C689" s="317"/>
      <c r="D689" s="318"/>
      <c r="E689" s="318"/>
      <c r="F689" s="318"/>
      <c r="G689" s="318"/>
      <c r="H689" s="318"/>
      <c r="I689" s="158"/>
      <c r="J689" s="158"/>
      <c r="K689" s="158"/>
    </row>
    <row r="690" spans="1:11" s="159" customFormat="1">
      <c r="A690" s="316"/>
      <c r="B690" s="317"/>
      <c r="C690" s="317"/>
      <c r="D690" s="318"/>
      <c r="E690" s="318"/>
      <c r="F690" s="318"/>
      <c r="G690" s="318"/>
      <c r="H690" s="318"/>
      <c r="I690" s="158"/>
      <c r="J690" s="158"/>
      <c r="K690" s="158"/>
    </row>
    <row r="691" spans="1:11" s="159" customFormat="1">
      <c r="A691" s="316"/>
      <c r="B691" s="317"/>
      <c r="C691" s="317"/>
      <c r="D691" s="318"/>
      <c r="E691" s="318"/>
      <c r="F691" s="318"/>
      <c r="G691" s="318"/>
      <c r="H691" s="318"/>
      <c r="I691" s="158"/>
      <c r="J691" s="158"/>
      <c r="K691" s="158"/>
    </row>
    <row r="692" spans="1:11" s="159" customFormat="1">
      <c r="A692" s="316"/>
      <c r="B692" s="317"/>
      <c r="C692" s="317"/>
      <c r="D692" s="318"/>
      <c r="E692" s="318"/>
      <c r="F692" s="318"/>
      <c r="G692" s="318"/>
      <c r="H692" s="318"/>
      <c r="I692" s="158"/>
      <c r="J692" s="158"/>
      <c r="K692" s="158"/>
    </row>
    <row r="693" spans="1:11" s="159" customFormat="1">
      <c r="A693" s="316"/>
      <c r="B693" s="317"/>
      <c r="C693" s="317"/>
      <c r="D693" s="318"/>
      <c r="E693" s="318"/>
      <c r="F693" s="318"/>
      <c r="G693" s="318"/>
      <c r="H693" s="318"/>
      <c r="I693" s="158"/>
      <c r="J693" s="158"/>
      <c r="K693" s="158"/>
    </row>
    <row r="694" spans="1:11" s="159" customFormat="1">
      <c r="A694" s="316"/>
      <c r="B694" s="317"/>
      <c r="C694" s="317"/>
      <c r="D694" s="318"/>
      <c r="E694" s="318"/>
      <c r="F694" s="318"/>
      <c r="G694" s="318"/>
      <c r="H694" s="318"/>
      <c r="I694" s="158"/>
      <c r="J694" s="158"/>
      <c r="K694" s="158"/>
    </row>
    <row r="695" spans="1:11" s="159" customFormat="1">
      <c r="A695" s="316"/>
      <c r="B695" s="317"/>
      <c r="C695" s="317"/>
      <c r="D695" s="318"/>
      <c r="E695" s="318"/>
      <c r="F695" s="318"/>
      <c r="G695" s="318"/>
      <c r="H695" s="318"/>
      <c r="I695" s="158"/>
      <c r="J695" s="158"/>
      <c r="K695" s="158"/>
    </row>
    <row r="696" spans="1:11" s="159" customFormat="1">
      <c r="A696" s="316"/>
      <c r="B696" s="317"/>
      <c r="C696" s="317"/>
      <c r="D696" s="318"/>
      <c r="E696" s="318"/>
      <c r="F696" s="318"/>
      <c r="G696" s="318"/>
      <c r="H696" s="318"/>
      <c r="I696" s="158"/>
      <c r="J696" s="158"/>
      <c r="K696" s="158"/>
    </row>
    <row r="697" spans="1:11" s="159" customFormat="1">
      <c r="A697" s="316"/>
      <c r="B697" s="317"/>
      <c r="C697" s="317"/>
      <c r="D697" s="318"/>
      <c r="E697" s="318"/>
      <c r="F697" s="318"/>
      <c r="G697" s="318"/>
      <c r="H697" s="318"/>
      <c r="I697" s="158"/>
      <c r="J697" s="158"/>
      <c r="K697" s="158"/>
    </row>
    <row r="698" spans="1:11" s="159" customFormat="1">
      <c r="A698" s="316"/>
      <c r="B698" s="317"/>
      <c r="C698" s="317"/>
      <c r="D698" s="318"/>
      <c r="E698" s="318"/>
      <c r="F698" s="318"/>
      <c r="G698" s="318"/>
      <c r="H698" s="318"/>
      <c r="I698" s="158"/>
      <c r="J698" s="158"/>
      <c r="K698" s="158"/>
    </row>
    <row r="699" spans="1:11" s="159" customFormat="1">
      <c r="A699" s="316"/>
      <c r="B699" s="317"/>
      <c r="C699" s="317"/>
      <c r="D699" s="318"/>
      <c r="E699" s="318"/>
      <c r="F699" s="318"/>
      <c r="G699" s="318"/>
      <c r="H699" s="318"/>
      <c r="I699" s="158"/>
      <c r="J699" s="158"/>
      <c r="K699" s="158"/>
    </row>
    <row r="700" spans="1:11" s="159" customFormat="1">
      <c r="A700" s="316"/>
      <c r="B700" s="317"/>
      <c r="C700" s="317"/>
      <c r="D700" s="318"/>
      <c r="E700" s="318"/>
      <c r="F700" s="318"/>
      <c r="G700" s="318"/>
      <c r="H700" s="318"/>
      <c r="I700" s="158"/>
      <c r="J700" s="158"/>
      <c r="K700" s="158"/>
    </row>
    <row r="701" spans="1:11" s="159" customFormat="1">
      <c r="A701" s="316"/>
      <c r="B701" s="317"/>
      <c r="C701" s="317"/>
      <c r="D701" s="318"/>
      <c r="E701" s="318"/>
      <c r="F701" s="318"/>
      <c r="G701" s="318"/>
      <c r="H701" s="318"/>
      <c r="I701" s="158"/>
      <c r="J701" s="158"/>
      <c r="K701" s="158"/>
    </row>
    <row r="702" spans="1:11" s="159" customFormat="1">
      <c r="A702" s="316"/>
      <c r="B702" s="317"/>
      <c r="C702" s="317"/>
      <c r="D702" s="318"/>
      <c r="E702" s="318"/>
      <c r="F702" s="318"/>
      <c r="G702" s="318"/>
      <c r="H702" s="318"/>
      <c r="I702" s="158"/>
      <c r="J702" s="158"/>
      <c r="K702" s="158"/>
    </row>
    <row r="703" spans="1:11" s="159" customFormat="1">
      <c r="A703" s="316"/>
      <c r="B703" s="317"/>
      <c r="C703" s="317"/>
      <c r="D703" s="318"/>
      <c r="E703" s="318"/>
      <c r="F703" s="318"/>
      <c r="G703" s="318"/>
      <c r="H703" s="318"/>
      <c r="I703" s="158"/>
      <c r="J703" s="158"/>
      <c r="K703" s="158"/>
    </row>
    <row r="704" spans="1:11" s="159" customFormat="1">
      <c r="A704" s="316"/>
      <c r="B704" s="317"/>
      <c r="C704" s="317"/>
      <c r="D704" s="318"/>
      <c r="E704" s="318"/>
      <c r="F704" s="318"/>
      <c r="G704" s="318"/>
      <c r="H704" s="318"/>
      <c r="I704" s="158"/>
      <c r="J704" s="158"/>
      <c r="K704" s="158"/>
    </row>
    <row r="705" spans="1:11" s="159" customFormat="1">
      <c r="A705" s="316"/>
      <c r="B705" s="317"/>
      <c r="C705" s="317"/>
      <c r="D705" s="318"/>
      <c r="E705" s="318"/>
      <c r="F705" s="318"/>
      <c r="G705" s="318"/>
      <c r="H705" s="318"/>
      <c r="I705" s="158"/>
      <c r="J705" s="158"/>
      <c r="K705" s="158"/>
    </row>
    <row r="706" spans="1:11" s="159" customFormat="1">
      <c r="A706" s="316"/>
      <c r="B706" s="317"/>
      <c r="C706" s="317"/>
      <c r="D706" s="318"/>
      <c r="E706" s="318"/>
      <c r="F706" s="318"/>
      <c r="G706" s="318"/>
      <c r="H706" s="318"/>
      <c r="I706" s="158"/>
      <c r="J706" s="158"/>
      <c r="K706" s="158"/>
    </row>
    <row r="707" spans="1:11" s="159" customFormat="1">
      <c r="A707" s="316"/>
      <c r="B707" s="317"/>
      <c r="C707" s="317"/>
      <c r="D707" s="318"/>
      <c r="E707" s="318"/>
      <c r="F707" s="318"/>
      <c r="G707" s="318"/>
      <c r="H707" s="318"/>
      <c r="I707" s="158"/>
      <c r="J707" s="158"/>
      <c r="K707" s="158"/>
    </row>
    <row r="708" spans="1:11" s="159" customFormat="1">
      <c r="A708" s="316"/>
      <c r="B708" s="317"/>
      <c r="C708" s="317"/>
      <c r="D708" s="318"/>
      <c r="E708" s="318"/>
      <c r="F708" s="318"/>
      <c r="G708" s="318"/>
      <c r="H708" s="318"/>
      <c r="I708" s="158"/>
      <c r="J708" s="158"/>
      <c r="K708" s="158"/>
    </row>
    <row r="709" spans="1:11" s="159" customFormat="1">
      <c r="A709" s="316"/>
      <c r="B709" s="317"/>
      <c r="C709" s="317"/>
      <c r="D709" s="318"/>
      <c r="E709" s="318"/>
      <c r="F709" s="318"/>
      <c r="G709" s="318"/>
      <c r="H709" s="318"/>
      <c r="I709" s="158"/>
      <c r="J709" s="158"/>
      <c r="K709" s="158"/>
    </row>
    <row r="710" spans="1:11" s="159" customFormat="1">
      <c r="A710" s="316"/>
      <c r="B710" s="317"/>
      <c r="C710" s="317"/>
      <c r="D710" s="318"/>
      <c r="E710" s="318"/>
      <c r="F710" s="318"/>
      <c r="G710" s="318"/>
      <c r="H710" s="318"/>
      <c r="I710" s="158"/>
      <c r="J710" s="158"/>
      <c r="K710" s="158"/>
    </row>
    <row r="711" spans="1:11" s="159" customFormat="1">
      <c r="A711" s="316"/>
      <c r="B711" s="317"/>
      <c r="C711" s="317"/>
      <c r="D711" s="318"/>
      <c r="E711" s="318"/>
      <c r="F711" s="318"/>
      <c r="G711" s="318"/>
      <c r="H711" s="318"/>
      <c r="I711" s="158"/>
      <c r="J711" s="158"/>
      <c r="K711" s="158"/>
    </row>
    <row r="712" spans="1:11" s="159" customFormat="1">
      <c r="A712" s="316"/>
      <c r="B712" s="317"/>
      <c r="C712" s="317"/>
      <c r="D712" s="318"/>
      <c r="E712" s="318"/>
      <c r="F712" s="318"/>
      <c r="G712" s="318"/>
      <c r="H712" s="318"/>
      <c r="I712" s="158"/>
      <c r="J712" s="158"/>
      <c r="K712" s="158"/>
    </row>
    <row r="713" spans="1:11" s="159" customFormat="1">
      <c r="A713" s="316"/>
      <c r="B713" s="317"/>
      <c r="C713" s="317"/>
      <c r="D713" s="318"/>
      <c r="E713" s="318"/>
      <c r="F713" s="318"/>
      <c r="G713" s="318"/>
      <c r="H713" s="318"/>
      <c r="I713" s="158"/>
      <c r="J713" s="158"/>
      <c r="K713" s="158"/>
    </row>
    <row r="714" spans="1:11" s="159" customFormat="1">
      <c r="A714" s="316"/>
      <c r="B714" s="317"/>
      <c r="C714" s="317"/>
      <c r="D714" s="318"/>
      <c r="E714" s="318"/>
      <c r="F714" s="318"/>
      <c r="G714" s="318"/>
      <c r="H714" s="318"/>
      <c r="I714" s="158"/>
      <c r="J714" s="158"/>
      <c r="K714" s="158"/>
    </row>
    <row r="715" spans="1:11" s="159" customFormat="1">
      <c r="A715" s="316"/>
      <c r="B715" s="317"/>
      <c r="C715" s="317"/>
      <c r="D715" s="318"/>
      <c r="E715" s="318"/>
      <c r="F715" s="318"/>
      <c r="G715" s="318"/>
      <c r="H715" s="318"/>
      <c r="I715" s="158"/>
      <c r="J715" s="158"/>
      <c r="K715" s="158"/>
    </row>
    <row r="716" spans="1:11" s="159" customFormat="1">
      <c r="A716" s="316"/>
      <c r="B716" s="317"/>
      <c r="C716" s="317"/>
      <c r="D716" s="318"/>
      <c r="E716" s="318"/>
      <c r="F716" s="318"/>
      <c r="G716" s="318"/>
      <c r="H716" s="318"/>
      <c r="I716" s="158"/>
      <c r="J716" s="158"/>
      <c r="K716" s="158"/>
    </row>
    <row r="717" spans="1:11" s="159" customFormat="1">
      <c r="A717" s="316"/>
      <c r="B717" s="317"/>
      <c r="C717" s="317"/>
      <c r="D717" s="318"/>
      <c r="E717" s="318"/>
      <c r="F717" s="318"/>
      <c r="G717" s="318"/>
      <c r="H717" s="318"/>
      <c r="I717" s="158"/>
      <c r="J717" s="158"/>
      <c r="K717" s="158"/>
    </row>
    <row r="718" spans="1:11" s="159" customFormat="1">
      <c r="A718" s="316"/>
      <c r="B718" s="317"/>
      <c r="C718" s="317"/>
      <c r="D718" s="318"/>
      <c r="E718" s="318"/>
      <c r="F718" s="318"/>
      <c r="G718" s="318"/>
      <c r="H718" s="318"/>
      <c r="I718" s="158"/>
      <c r="J718" s="158"/>
      <c r="K718" s="158"/>
    </row>
    <row r="719" spans="1:11" s="159" customFormat="1">
      <c r="A719" s="316"/>
      <c r="B719" s="317"/>
      <c r="C719" s="317"/>
      <c r="D719" s="318"/>
      <c r="E719" s="318"/>
      <c r="F719" s="318"/>
      <c r="G719" s="318"/>
      <c r="H719" s="318"/>
      <c r="I719" s="158"/>
      <c r="J719" s="158"/>
      <c r="K719" s="158"/>
    </row>
    <row r="720" spans="1:11" s="159" customFormat="1">
      <c r="A720" s="316"/>
      <c r="B720" s="317"/>
      <c r="C720" s="317"/>
      <c r="D720" s="318"/>
      <c r="E720" s="318"/>
      <c r="F720" s="318"/>
      <c r="G720" s="318"/>
      <c r="H720" s="318"/>
      <c r="I720" s="158"/>
      <c r="J720" s="158"/>
      <c r="K720" s="158"/>
    </row>
    <row r="721" spans="1:11" s="159" customFormat="1">
      <c r="A721" s="316"/>
      <c r="B721" s="317"/>
      <c r="C721" s="317"/>
      <c r="D721" s="318"/>
      <c r="E721" s="318"/>
      <c r="F721" s="318"/>
      <c r="G721" s="318"/>
      <c r="H721" s="318"/>
      <c r="I721" s="158"/>
      <c r="J721" s="158"/>
      <c r="K721" s="158"/>
    </row>
    <row r="722" spans="1:11" s="159" customFormat="1">
      <c r="A722" s="316"/>
      <c r="B722" s="317"/>
      <c r="C722" s="317"/>
      <c r="D722" s="318"/>
      <c r="E722" s="318"/>
      <c r="F722" s="318"/>
      <c r="G722" s="318"/>
      <c r="H722" s="318"/>
      <c r="I722" s="158"/>
      <c r="J722" s="158"/>
      <c r="K722" s="158"/>
    </row>
    <row r="723" spans="1:11" s="159" customFormat="1">
      <c r="A723" s="316"/>
      <c r="B723" s="317"/>
      <c r="C723" s="317"/>
      <c r="D723" s="318"/>
      <c r="E723" s="318"/>
      <c r="F723" s="318"/>
      <c r="G723" s="318"/>
      <c r="H723" s="318"/>
      <c r="I723" s="158"/>
      <c r="J723" s="158"/>
      <c r="K723" s="158"/>
    </row>
    <row r="724" spans="1:11" s="159" customFormat="1">
      <c r="A724" s="316"/>
      <c r="B724" s="317"/>
      <c r="C724" s="317"/>
      <c r="D724" s="318"/>
      <c r="E724" s="318"/>
      <c r="F724" s="318"/>
      <c r="G724" s="318"/>
      <c r="H724" s="318"/>
      <c r="I724" s="158"/>
      <c r="J724" s="158"/>
      <c r="K724" s="158"/>
    </row>
    <row r="725" spans="1:11" s="159" customFormat="1">
      <c r="A725" s="316"/>
      <c r="B725" s="317"/>
      <c r="C725" s="317"/>
      <c r="D725" s="318"/>
      <c r="E725" s="318"/>
      <c r="F725" s="318"/>
      <c r="G725" s="318"/>
      <c r="H725" s="318"/>
      <c r="I725" s="158"/>
      <c r="J725" s="158"/>
      <c r="K725" s="158"/>
    </row>
    <row r="726" spans="1:11" s="159" customFormat="1">
      <c r="A726" s="316"/>
      <c r="B726" s="317"/>
      <c r="C726" s="317"/>
      <c r="D726" s="318"/>
      <c r="E726" s="318"/>
      <c r="F726" s="318"/>
      <c r="G726" s="318"/>
      <c r="H726" s="318"/>
      <c r="I726" s="158"/>
      <c r="J726" s="158"/>
      <c r="K726" s="158"/>
    </row>
    <row r="727" spans="1:11" s="159" customFormat="1">
      <c r="A727" s="316"/>
      <c r="B727" s="317"/>
      <c r="C727" s="317"/>
      <c r="D727" s="318"/>
      <c r="E727" s="318"/>
      <c r="F727" s="318"/>
      <c r="G727" s="318"/>
      <c r="H727" s="318"/>
      <c r="I727" s="158"/>
      <c r="J727" s="158"/>
      <c r="K727" s="158"/>
    </row>
    <row r="728" spans="1:11" s="159" customFormat="1">
      <c r="A728" s="316"/>
      <c r="B728" s="317"/>
      <c r="C728" s="317"/>
      <c r="D728" s="318"/>
      <c r="E728" s="318"/>
      <c r="F728" s="318"/>
      <c r="G728" s="318"/>
      <c r="H728" s="318"/>
      <c r="I728" s="158"/>
      <c r="J728" s="158"/>
      <c r="K728" s="158"/>
    </row>
    <row r="729" spans="1:11" s="159" customFormat="1">
      <c r="A729" s="316"/>
      <c r="B729" s="317"/>
      <c r="C729" s="317"/>
      <c r="D729" s="318"/>
      <c r="E729" s="318"/>
      <c r="F729" s="318"/>
      <c r="G729" s="318"/>
      <c r="H729" s="318"/>
      <c r="I729" s="158"/>
      <c r="J729" s="158"/>
      <c r="K729" s="158"/>
    </row>
    <row r="730" spans="1:11" s="159" customFormat="1">
      <c r="A730" s="316"/>
      <c r="B730" s="317"/>
      <c r="C730" s="317"/>
      <c r="D730" s="318"/>
      <c r="E730" s="318"/>
      <c r="F730" s="318"/>
      <c r="G730" s="318"/>
      <c r="H730" s="318"/>
      <c r="I730" s="158"/>
      <c r="J730" s="158"/>
      <c r="K730" s="158"/>
    </row>
    <row r="731" spans="1:11" s="159" customFormat="1">
      <c r="A731" s="316"/>
      <c r="B731" s="317"/>
      <c r="C731" s="317"/>
      <c r="D731" s="318"/>
      <c r="E731" s="318"/>
      <c r="F731" s="318"/>
      <c r="G731" s="318"/>
      <c r="H731" s="318"/>
      <c r="I731" s="158"/>
      <c r="J731" s="158"/>
      <c r="K731" s="158"/>
    </row>
    <row r="732" spans="1:11" s="159" customFormat="1">
      <c r="A732" s="316"/>
      <c r="B732" s="317"/>
      <c r="C732" s="317"/>
      <c r="D732" s="318"/>
      <c r="E732" s="318"/>
      <c r="F732" s="318"/>
      <c r="G732" s="318"/>
      <c r="H732" s="318"/>
      <c r="I732" s="158"/>
      <c r="J732" s="158"/>
      <c r="K732" s="158"/>
    </row>
    <row r="733" spans="1:11" s="159" customFormat="1">
      <c r="A733" s="316"/>
      <c r="B733" s="317"/>
      <c r="C733" s="317"/>
      <c r="D733" s="318"/>
      <c r="E733" s="318"/>
      <c r="F733" s="318"/>
      <c r="G733" s="318"/>
      <c r="H733" s="318"/>
      <c r="I733" s="158"/>
      <c r="J733" s="158"/>
      <c r="K733" s="158"/>
    </row>
    <row r="734" spans="1:11" s="159" customFormat="1">
      <c r="A734" s="316"/>
      <c r="B734" s="317"/>
      <c r="C734" s="317"/>
      <c r="D734" s="318"/>
      <c r="E734" s="318"/>
      <c r="F734" s="318"/>
      <c r="G734" s="318"/>
      <c r="H734" s="318"/>
      <c r="I734" s="158"/>
      <c r="J734" s="158"/>
      <c r="K734" s="158"/>
    </row>
    <row r="735" spans="1:11" s="159" customFormat="1">
      <c r="A735" s="316"/>
      <c r="B735" s="317"/>
      <c r="C735" s="317"/>
      <c r="D735" s="318"/>
      <c r="E735" s="318"/>
      <c r="F735" s="318"/>
      <c r="G735" s="318"/>
      <c r="H735" s="318"/>
      <c r="I735" s="158"/>
      <c r="J735" s="158"/>
      <c r="K735" s="158"/>
    </row>
    <row r="736" spans="1:11" s="159" customFormat="1">
      <c r="A736" s="316"/>
      <c r="B736" s="317"/>
      <c r="C736" s="317"/>
      <c r="D736" s="318"/>
      <c r="E736" s="318"/>
      <c r="F736" s="318"/>
      <c r="G736" s="318"/>
      <c r="H736" s="318"/>
      <c r="I736" s="158"/>
      <c r="J736" s="158"/>
      <c r="K736" s="158"/>
    </row>
    <row r="737" spans="1:11" s="159" customFormat="1">
      <c r="A737" s="316"/>
      <c r="B737" s="317"/>
      <c r="C737" s="317"/>
      <c r="D737" s="318"/>
      <c r="E737" s="318"/>
      <c r="F737" s="318"/>
      <c r="G737" s="318"/>
      <c r="H737" s="318"/>
      <c r="I737" s="158"/>
      <c r="J737" s="158"/>
      <c r="K737" s="158"/>
    </row>
    <row r="738" spans="1:11" s="159" customFormat="1">
      <c r="A738" s="316"/>
      <c r="B738" s="317"/>
      <c r="C738" s="317"/>
      <c r="D738" s="318"/>
      <c r="E738" s="318"/>
      <c r="F738" s="318"/>
      <c r="G738" s="318"/>
      <c r="H738" s="318"/>
      <c r="I738" s="158"/>
      <c r="J738" s="158"/>
      <c r="K738" s="158"/>
    </row>
    <row r="739" spans="1:11" s="159" customFormat="1">
      <c r="A739" s="316"/>
      <c r="B739" s="317"/>
      <c r="C739" s="317"/>
      <c r="D739" s="318"/>
      <c r="E739" s="318"/>
      <c r="F739" s="318"/>
      <c r="G739" s="318"/>
      <c r="H739" s="318"/>
      <c r="I739" s="158"/>
      <c r="J739" s="158"/>
      <c r="K739" s="158"/>
    </row>
    <row r="740" spans="1:11" s="159" customFormat="1">
      <c r="A740" s="316"/>
      <c r="B740" s="317"/>
      <c r="C740" s="317"/>
      <c r="D740" s="318"/>
      <c r="E740" s="318"/>
      <c r="F740" s="318"/>
      <c r="G740" s="318"/>
      <c r="H740" s="318"/>
      <c r="I740" s="158"/>
      <c r="J740" s="158"/>
      <c r="K740" s="158"/>
    </row>
    <row r="741" spans="1:11" s="159" customFormat="1">
      <c r="A741" s="316"/>
      <c r="B741" s="317"/>
      <c r="C741" s="317"/>
      <c r="D741" s="318"/>
      <c r="E741" s="318"/>
      <c r="F741" s="318"/>
      <c r="G741" s="318"/>
      <c r="H741" s="318"/>
      <c r="I741" s="158"/>
      <c r="J741" s="158"/>
      <c r="K741" s="158"/>
    </row>
    <row r="742" spans="1:11" s="159" customFormat="1">
      <c r="A742" s="316"/>
      <c r="B742" s="317"/>
      <c r="C742" s="317"/>
      <c r="D742" s="318"/>
      <c r="E742" s="318"/>
      <c r="F742" s="318"/>
      <c r="G742" s="318"/>
      <c r="H742" s="318"/>
      <c r="I742" s="158"/>
      <c r="J742" s="158"/>
      <c r="K742" s="158"/>
    </row>
    <row r="743" spans="1:11" s="159" customFormat="1">
      <c r="A743" s="316"/>
      <c r="B743" s="317"/>
      <c r="C743" s="317"/>
      <c r="D743" s="318"/>
      <c r="E743" s="318"/>
      <c r="F743" s="318"/>
      <c r="G743" s="318"/>
      <c r="H743" s="318"/>
      <c r="I743" s="158"/>
      <c r="J743" s="158"/>
      <c r="K743" s="158"/>
    </row>
    <row r="744" spans="1:11" s="159" customFormat="1">
      <c r="A744" s="316"/>
      <c r="B744" s="317"/>
      <c r="C744" s="317"/>
      <c r="D744" s="318"/>
      <c r="E744" s="318"/>
      <c r="F744" s="318"/>
      <c r="G744" s="318"/>
      <c r="H744" s="318"/>
      <c r="I744" s="158"/>
      <c r="J744" s="158"/>
      <c r="K744" s="158"/>
    </row>
    <row r="745" spans="1:11" s="159" customFormat="1">
      <c r="A745" s="316"/>
      <c r="B745" s="317"/>
      <c r="C745" s="317"/>
      <c r="D745" s="318"/>
      <c r="E745" s="318"/>
      <c r="F745" s="318"/>
      <c r="G745" s="318"/>
      <c r="H745" s="318"/>
      <c r="I745" s="158"/>
      <c r="J745" s="158"/>
      <c r="K745" s="158"/>
    </row>
    <row r="746" spans="1:11" s="159" customFormat="1">
      <c r="A746" s="316"/>
      <c r="B746" s="317"/>
      <c r="C746" s="317"/>
      <c r="D746" s="318"/>
      <c r="E746" s="318"/>
      <c r="F746" s="318"/>
      <c r="G746" s="318"/>
      <c r="H746" s="318"/>
      <c r="I746" s="158"/>
      <c r="J746" s="158"/>
      <c r="K746" s="158"/>
    </row>
    <row r="747" spans="1:11" s="159" customFormat="1">
      <c r="A747" s="316"/>
      <c r="B747" s="317"/>
      <c r="C747" s="317"/>
      <c r="D747" s="318"/>
      <c r="E747" s="318"/>
      <c r="F747" s="318"/>
      <c r="G747" s="318"/>
      <c r="H747" s="318"/>
      <c r="I747" s="158"/>
      <c r="J747" s="158"/>
      <c r="K747" s="158"/>
    </row>
    <row r="748" spans="1:11" s="159" customFormat="1">
      <c r="A748" s="316"/>
      <c r="B748" s="317"/>
      <c r="C748" s="317"/>
      <c r="D748" s="318"/>
      <c r="E748" s="318"/>
      <c r="F748" s="318"/>
      <c r="G748" s="318"/>
      <c r="H748" s="318"/>
      <c r="I748" s="158"/>
      <c r="J748" s="158"/>
      <c r="K748" s="158"/>
    </row>
    <row r="749" spans="1:11" s="159" customFormat="1">
      <c r="A749" s="316"/>
      <c r="B749" s="317"/>
      <c r="C749" s="317"/>
      <c r="D749" s="318"/>
      <c r="E749" s="318"/>
      <c r="F749" s="318"/>
      <c r="G749" s="318"/>
      <c r="H749" s="318"/>
      <c r="I749" s="158"/>
      <c r="J749" s="158"/>
      <c r="K749" s="158"/>
    </row>
    <row r="750" spans="1:11" s="159" customFormat="1">
      <c r="A750" s="316"/>
      <c r="B750" s="317"/>
      <c r="C750" s="317"/>
      <c r="D750" s="318"/>
      <c r="E750" s="318"/>
      <c r="F750" s="318"/>
      <c r="G750" s="318"/>
      <c r="H750" s="318"/>
      <c r="I750" s="158"/>
      <c r="J750" s="158"/>
      <c r="K750" s="158"/>
    </row>
    <row r="751" spans="1:11" s="159" customFormat="1">
      <c r="A751" s="316"/>
      <c r="B751" s="317"/>
      <c r="C751" s="317"/>
      <c r="D751" s="318"/>
      <c r="E751" s="318"/>
      <c r="F751" s="318"/>
      <c r="G751" s="318"/>
      <c r="H751" s="318"/>
      <c r="I751" s="158"/>
      <c r="J751" s="158"/>
      <c r="K751" s="158"/>
    </row>
    <row r="752" spans="1:11" s="159" customFormat="1">
      <c r="A752" s="316"/>
      <c r="B752" s="317"/>
      <c r="C752" s="317"/>
      <c r="D752" s="318"/>
      <c r="E752" s="318"/>
      <c r="F752" s="318"/>
      <c r="G752" s="318"/>
      <c r="H752" s="318"/>
      <c r="I752" s="158"/>
      <c r="J752" s="158"/>
      <c r="K752" s="158"/>
    </row>
    <row r="753" spans="1:11" s="159" customFormat="1">
      <c r="A753" s="316"/>
      <c r="B753" s="317"/>
      <c r="C753" s="317"/>
      <c r="D753" s="318"/>
      <c r="E753" s="318"/>
      <c r="F753" s="318"/>
      <c r="G753" s="318"/>
      <c r="H753" s="318"/>
      <c r="I753" s="158"/>
      <c r="J753" s="158"/>
      <c r="K753" s="158"/>
    </row>
    <row r="754" spans="1:11" s="159" customFormat="1">
      <c r="A754" s="316"/>
      <c r="B754" s="317"/>
      <c r="C754" s="317"/>
      <c r="D754" s="318"/>
      <c r="E754" s="318"/>
      <c r="F754" s="318"/>
      <c r="G754" s="318"/>
      <c r="H754" s="318"/>
      <c r="I754" s="158"/>
      <c r="J754" s="158"/>
      <c r="K754" s="158"/>
    </row>
    <row r="755" spans="1:11" s="159" customFormat="1">
      <c r="A755" s="316"/>
      <c r="B755" s="317"/>
      <c r="C755" s="317"/>
      <c r="D755" s="318"/>
      <c r="E755" s="318"/>
      <c r="F755" s="318"/>
      <c r="G755" s="318"/>
      <c r="H755" s="318"/>
      <c r="I755" s="158"/>
      <c r="J755" s="158"/>
      <c r="K755" s="158"/>
    </row>
    <row r="756" spans="1:11" s="159" customFormat="1">
      <c r="A756" s="316"/>
      <c r="B756" s="317"/>
      <c r="C756" s="317"/>
      <c r="D756" s="318"/>
      <c r="E756" s="318"/>
      <c r="F756" s="318"/>
      <c r="G756" s="318"/>
      <c r="H756" s="318"/>
      <c r="I756" s="158"/>
      <c r="J756" s="158"/>
      <c r="K756" s="158"/>
    </row>
    <row r="757" spans="1:11" s="159" customFormat="1">
      <c r="A757" s="316"/>
      <c r="B757" s="317"/>
      <c r="C757" s="317"/>
      <c r="D757" s="318"/>
      <c r="E757" s="318"/>
      <c r="F757" s="318"/>
      <c r="G757" s="318"/>
      <c r="H757" s="318"/>
      <c r="I757" s="158"/>
      <c r="J757" s="158"/>
      <c r="K757" s="158"/>
    </row>
    <row r="758" spans="1:11" s="159" customFormat="1">
      <c r="A758" s="316"/>
      <c r="B758" s="317"/>
      <c r="C758" s="317"/>
      <c r="D758" s="318"/>
      <c r="E758" s="318"/>
      <c r="F758" s="318"/>
      <c r="G758" s="318"/>
      <c r="H758" s="318"/>
      <c r="I758" s="158"/>
      <c r="J758" s="158"/>
      <c r="K758" s="158"/>
    </row>
    <row r="759" spans="1:11" s="159" customFormat="1">
      <c r="A759" s="316"/>
      <c r="B759" s="317"/>
      <c r="C759" s="317"/>
      <c r="D759" s="318"/>
      <c r="E759" s="318"/>
      <c r="F759" s="318"/>
      <c r="G759" s="318"/>
      <c r="H759" s="318"/>
      <c r="I759" s="158"/>
      <c r="J759" s="158"/>
      <c r="K759" s="158"/>
    </row>
    <row r="760" spans="1:11" s="159" customFormat="1">
      <c r="A760" s="316"/>
      <c r="B760" s="317"/>
      <c r="C760" s="317"/>
      <c r="D760" s="318"/>
      <c r="E760" s="318"/>
      <c r="F760" s="318"/>
      <c r="G760" s="318"/>
      <c r="H760" s="318"/>
      <c r="I760" s="158"/>
      <c r="J760" s="158"/>
      <c r="K760" s="158"/>
    </row>
    <row r="761" spans="1:11" s="159" customFormat="1">
      <c r="A761" s="316"/>
      <c r="B761" s="317"/>
      <c r="C761" s="317"/>
      <c r="D761" s="318"/>
      <c r="E761" s="318"/>
      <c r="F761" s="318"/>
      <c r="G761" s="318"/>
      <c r="H761" s="318"/>
      <c r="I761" s="158"/>
      <c r="J761" s="158"/>
      <c r="K761" s="158"/>
    </row>
    <row r="762" spans="1:11" s="159" customFormat="1">
      <c r="A762" s="316"/>
      <c r="B762" s="317"/>
      <c r="C762" s="317"/>
      <c r="D762" s="318"/>
      <c r="E762" s="318"/>
      <c r="F762" s="318"/>
      <c r="G762" s="318"/>
      <c r="H762" s="318"/>
      <c r="I762" s="158"/>
      <c r="J762" s="158"/>
      <c r="K762" s="158"/>
    </row>
    <row r="763" spans="1:11" s="159" customFormat="1">
      <c r="A763" s="316"/>
      <c r="B763" s="317"/>
      <c r="C763" s="317"/>
      <c r="D763" s="318"/>
      <c r="E763" s="318"/>
      <c r="F763" s="318"/>
      <c r="G763" s="318"/>
      <c r="H763" s="318"/>
      <c r="I763" s="158"/>
      <c r="J763" s="158"/>
      <c r="K763" s="158"/>
    </row>
    <row r="764" spans="1:11" s="159" customFormat="1">
      <c r="A764" s="316"/>
      <c r="B764" s="317"/>
      <c r="C764" s="317"/>
      <c r="D764" s="318"/>
      <c r="E764" s="318"/>
      <c r="F764" s="318"/>
      <c r="G764" s="318"/>
      <c r="H764" s="318"/>
      <c r="I764" s="158"/>
      <c r="J764" s="158"/>
      <c r="K764" s="158"/>
    </row>
    <row r="765" spans="1:11" s="159" customFormat="1">
      <c r="A765" s="316"/>
      <c r="B765" s="317"/>
      <c r="C765" s="317"/>
      <c r="D765" s="318"/>
      <c r="E765" s="318"/>
      <c r="F765" s="318"/>
      <c r="G765" s="318"/>
      <c r="H765" s="318"/>
      <c r="I765" s="158"/>
      <c r="J765" s="158"/>
      <c r="K765" s="158"/>
    </row>
    <row r="766" spans="1:11" s="159" customFormat="1">
      <c r="A766" s="316"/>
      <c r="B766" s="317"/>
      <c r="C766" s="317"/>
      <c r="D766" s="318"/>
      <c r="E766" s="318"/>
      <c r="F766" s="318"/>
      <c r="G766" s="318"/>
      <c r="H766" s="318"/>
      <c r="I766" s="158"/>
      <c r="J766" s="158"/>
      <c r="K766" s="158"/>
    </row>
    <row r="767" spans="1:11" s="159" customFormat="1">
      <c r="A767" s="316"/>
      <c r="B767" s="317"/>
      <c r="C767" s="317"/>
      <c r="D767" s="318"/>
      <c r="E767" s="318"/>
      <c r="F767" s="318"/>
      <c r="G767" s="318"/>
      <c r="H767" s="318"/>
      <c r="I767" s="158"/>
      <c r="J767" s="158"/>
      <c r="K767" s="158"/>
    </row>
    <row r="768" spans="1:11" s="159" customFormat="1">
      <c r="A768" s="316"/>
      <c r="B768" s="317"/>
      <c r="C768" s="317"/>
      <c r="D768" s="318"/>
      <c r="E768" s="318"/>
      <c r="F768" s="318"/>
      <c r="G768" s="318"/>
      <c r="H768" s="318"/>
      <c r="I768" s="158"/>
      <c r="J768" s="158"/>
      <c r="K768" s="158"/>
    </row>
    <row r="769" spans="1:11" s="159" customFormat="1">
      <c r="A769" s="316"/>
      <c r="B769" s="317"/>
      <c r="C769" s="317"/>
      <c r="D769" s="318"/>
      <c r="E769" s="318"/>
      <c r="F769" s="318"/>
      <c r="G769" s="318"/>
      <c r="H769" s="318"/>
      <c r="I769" s="158"/>
      <c r="J769" s="158"/>
      <c r="K769" s="158"/>
    </row>
    <row r="770" spans="1:11" s="159" customFormat="1">
      <c r="A770" s="316"/>
      <c r="B770" s="317"/>
      <c r="C770" s="317"/>
      <c r="D770" s="318"/>
      <c r="E770" s="318"/>
      <c r="F770" s="318"/>
      <c r="G770" s="318"/>
      <c r="H770" s="318"/>
      <c r="I770" s="158"/>
      <c r="J770" s="158"/>
      <c r="K770" s="158"/>
    </row>
    <row r="771" spans="1:11" s="159" customFormat="1">
      <c r="A771" s="316"/>
      <c r="B771" s="317"/>
      <c r="C771" s="317"/>
      <c r="D771" s="318"/>
      <c r="E771" s="318"/>
      <c r="F771" s="318"/>
      <c r="G771" s="318"/>
      <c r="H771" s="318"/>
      <c r="I771" s="158"/>
      <c r="J771" s="158"/>
      <c r="K771" s="158"/>
    </row>
    <row r="772" spans="1:11" s="159" customFormat="1">
      <c r="A772" s="316"/>
      <c r="B772" s="317"/>
      <c r="C772" s="317"/>
      <c r="D772" s="318"/>
      <c r="E772" s="318"/>
      <c r="F772" s="318"/>
      <c r="G772" s="318"/>
      <c r="H772" s="318"/>
      <c r="I772" s="158"/>
      <c r="J772" s="158"/>
      <c r="K772" s="158"/>
    </row>
    <row r="773" spans="1:11" s="159" customFormat="1">
      <c r="A773" s="316"/>
      <c r="B773" s="317"/>
      <c r="C773" s="317"/>
      <c r="D773" s="318"/>
      <c r="E773" s="318"/>
      <c r="F773" s="318"/>
      <c r="G773" s="318"/>
      <c r="H773" s="318"/>
      <c r="I773" s="158"/>
      <c r="J773" s="158"/>
      <c r="K773" s="158"/>
    </row>
    <row r="774" spans="1:11" s="159" customFormat="1">
      <c r="A774" s="316"/>
      <c r="B774" s="317"/>
      <c r="C774" s="317"/>
      <c r="D774" s="318"/>
      <c r="E774" s="318"/>
      <c r="F774" s="318"/>
      <c r="G774" s="318"/>
      <c r="H774" s="318"/>
      <c r="I774" s="158"/>
      <c r="J774" s="158"/>
      <c r="K774" s="158"/>
    </row>
    <row r="775" spans="1:11" s="159" customFormat="1">
      <c r="A775" s="316"/>
      <c r="B775" s="317"/>
      <c r="C775" s="317"/>
      <c r="D775" s="318"/>
      <c r="E775" s="318"/>
      <c r="F775" s="318"/>
      <c r="G775" s="318"/>
      <c r="H775" s="318"/>
      <c r="I775" s="158"/>
      <c r="J775" s="158"/>
      <c r="K775" s="158"/>
    </row>
    <row r="776" spans="1:11" s="159" customFormat="1">
      <c r="A776" s="316"/>
      <c r="B776" s="317"/>
      <c r="C776" s="317"/>
      <c r="D776" s="318"/>
      <c r="E776" s="318"/>
      <c r="F776" s="318"/>
      <c r="G776" s="318"/>
      <c r="H776" s="318"/>
      <c r="I776" s="158"/>
      <c r="J776" s="158"/>
      <c r="K776" s="158"/>
    </row>
    <row r="777" spans="1:11" s="159" customFormat="1">
      <c r="A777" s="316"/>
      <c r="B777" s="317"/>
      <c r="C777" s="317"/>
      <c r="D777" s="318"/>
      <c r="E777" s="318"/>
      <c r="F777" s="318"/>
      <c r="G777" s="318"/>
      <c r="H777" s="318"/>
      <c r="I777" s="158"/>
      <c r="J777" s="158"/>
      <c r="K777" s="158"/>
    </row>
    <row r="778" spans="1:11" s="159" customFormat="1">
      <c r="A778" s="316"/>
      <c r="B778" s="317"/>
      <c r="C778" s="317"/>
      <c r="D778" s="318"/>
      <c r="E778" s="318"/>
      <c r="F778" s="318"/>
      <c r="G778" s="318"/>
      <c r="H778" s="318"/>
      <c r="I778" s="158"/>
      <c r="J778" s="158"/>
      <c r="K778" s="158"/>
    </row>
    <row r="779" spans="1:11" s="159" customFormat="1">
      <c r="A779" s="316"/>
      <c r="B779" s="317"/>
      <c r="C779" s="317"/>
      <c r="D779" s="318"/>
      <c r="E779" s="318"/>
      <c r="F779" s="318"/>
      <c r="G779" s="318"/>
      <c r="H779" s="318"/>
      <c r="I779" s="158"/>
      <c r="J779" s="158"/>
      <c r="K779" s="158"/>
    </row>
    <row r="780" spans="1:11" s="159" customFormat="1">
      <c r="A780" s="316"/>
      <c r="B780" s="317"/>
      <c r="C780" s="317"/>
      <c r="D780" s="318"/>
      <c r="E780" s="318"/>
      <c r="F780" s="318"/>
      <c r="G780" s="318"/>
      <c r="H780" s="318"/>
      <c r="I780" s="158"/>
      <c r="J780" s="158"/>
      <c r="K780" s="158"/>
    </row>
    <row r="781" spans="1:11" s="159" customFormat="1">
      <c r="A781" s="316"/>
      <c r="B781" s="317"/>
      <c r="C781" s="317"/>
      <c r="D781" s="318"/>
      <c r="E781" s="318"/>
      <c r="F781" s="318"/>
      <c r="G781" s="318"/>
      <c r="H781" s="318"/>
      <c r="I781" s="158"/>
      <c r="J781" s="158"/>
      <c r="K781" s="158"/>
    </row>
    <row r="782" spans="1:11" s="159" customFormat="1">
      <c r="A782" s="316"/>
      <c r="B782" s="317"/>
      <c r="C782" s="317"/>
      <c r="D782" s="318"/>
      <c r="E782" s="318"/>
      <c r="F782" s="318"/>
      <c r="G782" s="318"/>
      <c r="H782" s="318"/>
      <c r="I782" s="158"/>
      <c r="J782" s="158"/>
      <c r="K782" s="158"/>
    </row>
    <row r="783" spans="1:11" s="159" customFormat="1">
      <c r="A783" s="316"/>
      <c r="B783" s="317"/>
      <c r="C783" s="317"/>
      <c r="D783" s="318"/>
      <c r="E783" s="318"/>
      <c r="F783" s="318"/>
      <c r="G783" s="318"/>
      <c r="H783" s="318"/>
      <c r="I783" s="158"/>
      <c r="J783" s="158"/>
      <c r="K783" s="158"/>
    </row>
    <row r="784" spans="1:11" s="159" customFormat="1">
      <c r="A784" s="316"/>
      <c r="B784" s="317"/>
      <c r="C784" s="317"/>
      <c r="D784" s="318"/>
      <c r="E784" s="318"/>
      <c r="F784" s="318"/>
      <c r="G784" s="318"/>
      <c r="H784" s="318"/>
      <c r="I784" s="158"/>
      <c r="J784" s="158"/>
      <c r="K784" s="158"/>
    </row>
    <row r="785" spans="1:11" s="159" customFormat="1">
      <c r="A785" s="316"/>
      <c r="B785" s="317"/>
      <c r="C785" s="317"/>
      <c r="D785" s="318"/>
      <c r="E785" s="318"/>
      <c r="F785" s="318"/>
      <c r="G785" s="318"/>
      <c r="H785" s="318"/>
      <c r="I785" s="158"/>
      <c r="J785" s="158"/>
      <c r="K785" s="158"/>
    </row>
    <row r="786" spans="1:11" s="159" customFormat="1">
      <c r="A786" s="316"/>
      <c r="B786" s="317"/>
      <c r="C786" s="317"/>
      <c r="D786" s="318"/>
      <c r="E786" s="318"/>
      <c r="F786" s="318"/>
      <c r="G786" s="318"/>
      <c r="H786" s="318"/>
      <c r="I786" s="158"/>
      <c r="J786" s="158"/>
      <c r="K786" s="158"/>
    </row>
    <row r="787" spans="1:11" s="159" customFormat="1">
      <c r="A787" s="316"/>
      <c r="B787" s="317"/>
      <c r="C787" s="317"/>
      <c r="D787" s="318"/>
      <c r="E787" s="318"/>
      <c r="F787" s="318"/>
      <c r="G787" s="318"/>
      <c r="H787" s="318"/>
      <c r="I787" s="158"/>
      <c r="J787" s="158"/>
      <c r="K787" s="158"/>
    </row>
    <row r="788" spans="1:11" s="159" customFormat="1">
      <c r="A788" s="316"/>
      <c r="B788" s="317"/>
      <c r="C788" s="317"/>
      <c r="D788" s="318"/>
      <c r="E788" s="318"/>
      <c r="F788" s="318"/>
      <c r="G788" s="318"/>
      <c r="H788" s="318"/>
      <c r="I788" s="158"/>
      <c r="J788" s="158"/>
      <c r="K788" s="158"/>
    </row>
    <row r="789" spans="1:11" s="159" customFormat="1">
      <c r="A789" s="316"/>
      <c r="B789" s="317"/>
      <c r="C789" s="317"/>
      <c r="D789" s="318"/>
      <c r="E789" s="318"/>
      <c r="F789" s="318"/>
      <c r="G789" s="318"/>
      <c r="H789" s="318"/>
      <c r="I789" s="158"/>
      <c r="J789" s="158"/>
      <c r="K789" s="158"/>
    </row>
    <row r="790" spans="1:11" s="159" customFormat="1">
      <c r="A790" s="316"/>
      <c r="B790" s="317"/>
      <c r="C790" s="317"/>
      <c r="D790" s="318"/>
      <c r="E790" s="318"/>
      <c r="F790" s="318"/>
      <c r="G790" s="318"/>
      <c r="H790" s="318"/>
      <c r="I790" s="158"/>
      <c r="J790" s="158"/>
      <c r="K790" s="158"/>
    </row>
    <row r="791" spans="1:11" s="159" customFormat="1">
      <c r="A791" s="316"/>
      <c r="B791" s="317"/>
      <c r="C791" s="317"/>
      <c r="D791" s="318"/>
      <c r="E791" s="318"/>
      <c r="F791" s="318"/>
      <c r="G791" s="318"/>
      <c r="H791" s="318"/>
      <c r="I791" s="158"/>
      <c r="J791" s="158"/>
      <c r="K791" s="158"/>
    </row>
    <row r="792" spans="1:11" s="159" customFormat="1">
      <c r="A792" s="316"/>
      <c r="B792" s="317"/>
      <c r="C792" s="317"/>
      <c r="D792" s="318"/>
      <c r="E792" s="318"/>
      <c r="F792" s="318"/>
      <c r="G792" s="318"/>
      <c r="H792" s="318"/>
      <c r="I792" s="158"/>
      <c r="J792" s="158"/>
      <c r="K792" s="158"/>
    </row>
    <row r="793" spans="1:11" s="159" customFormat="1">
      <c r="A793" s="316"/>
      <c r="B793" s="317"/>
      <c r="C793" s="317"/>
      <c r="D793" s="318"/>
      <c r="E793" s="318"/>
      <c r="F793" s="318"/>
      <c r="G793" s="318"/>
      <c r="H793" s="318"/>
      <c r="I793" s="158"/>
      <c r="J793" s="158"/>
      <c r="K793" s="158"/>
    </row>
    <row r="794" spans="1:11" s="159" customFormat="1">
      <c r="A794" s="316"/>
      <c r="B794" s="317"/>
      <c r="C794" s="317"/>
      <c r="D794" s="318"/>
      <c r="E794" s="318"/>
      <c r="F794" s="318"/>
      <c r="G794" s="318"/>
      <c r="H794" s="318"/>
      <c r="I794" s="158"/>
      <c r="J794" s="158"/>
      <c r="K794" s="158"/>
    </row>
    <row r="795" spans="1:11" s="159" customFormat="1">
      <c r="A795" s="316"/>
      <c r="B795" s="317"/>
      <c r="C795" s="317"/>
      <c r="D795" s="318"/>
      <c r="E795" s="318"/>
      <c r="F795" s="318"/>
      <c r="G795" s="318"/>
      <c r="H795" s="318"/>
      <c r="I795" s="158"/>
      <c r="J795" s="158"/>
      <c r="K795" s="158"/>
    </row>
    <row r="796" spans="1:11" s="159" customFormat="1">
      <c r="A796" s="316"/>
      <c r="B796" s="317"/>
      <c r="C796" s="317"/>
      <c r="D796" s="318"/>
      <c r="E796" s="318"/>
      <c r="F796" s="318"/>
      <c r="G796" s="318"/>
      <c r="H796" s="318"/>
      <c r="I796" s="158"/>
      <c r="J796" s="158"/>
      <c r="K796" s="158"/>
    </row>
    <row r="797" spans="1:11" s="159" customFormat="1">
      <c r="A797" s="316"/>
      <c r="B797" s="317"/>
      <c r="C797" s="317"/>
      <c r="D797" s="318"/>
      <c r="E797" s="318"/>
      <c r="F797" s="318"/>
      <c r="G797" s="318"/>
      <c r="H797" s="318"/>
      <c r="I797" s="158"/>
      <c r="J797" s="158"/>
      <c r="K797" s="158"/>
    </row>
    <row r="798" spans="1:11" s="159" customFormat="1">
      <c r="A798" s="316"/>
      <c r="B798" s="317"/>
      <c r="C798" s="317"/>
      <c r="D798" s="318"/>
      <c r="E798" s="318"/>
      <c r="F798" s="318"/>
      <c r="G798" s="318"/>
      <c r="H798" s="318"/>
      <c r="I798" s="158"/>
      <c r="J798" s="158"/>
      <c r="K798" s="158"/>
    </row>
    <row r="799" spans="1:11" s="159" customFormat="1">
      <c r="A799" s="316"/>
      <c r="B799" s="317"/>
      <c r="C799" s="317"/>
      <c r="D799" s="318"/>
      <c r="E799" s="318"/>
      <c r="F799" s="318"/>
      <c r="G799" s="318"/>
      <c r="H799" s="318"/>
      <c r="I799" s="158"/>
      <c r="J799" s="158"/>
      <c r="K799" s="158"/>
    </row>
    <row r="800" spans="1:11" s="159" customFormat="1">
      <c r="A800" s="316"/>
      <c r="B800" s="317"/>
      <c r="C800" s="317"/>
      <c r="D800" s="318"/>
      <c r="E800" s="318"/>
      <c r="F800" s="318"/>
      <c r="G800" s="318"/>
      <c r="H800" s="318"/>
      <c r="I800" s="158"/>
      <c r="J800" s="158"/>
      <c r="K800" s="158"/>
    </row>
    <row r="801" spans="1:11" s="159" customFormat="1">
      <c r="A801" s="316"/>
      <c r="B801" s="317"/>
      <c r="C801" s="317"/>
      <c r="D801" s="318"/>
      <c r="E801" s="318"/>
      <c r="F801" s="318"/>
      <c r="G801" s="318"/>
      <c r="H801" s="318"/>
      <c r="I801" s="158"/>
      <c r="J801" s="158"/>
      <c r="K801" s="158"/>
    </row>
    <row r="802" spans="1:11" s="159" customFormat="1">
      <c r="A802" s="316"/>
      <c r="B802" s="317"/>
      <c r="C802" s="317"/>
      <c r="D802" s="318"/>
      <c r="E802" s="318"/>
      <c r="F802" s="318"/>
      <c r="G802" s="318"/>
      <c r="H802" s="318"/>
      <c r="I802" s="158"/>
      <c r="J802" s="158"/>
      <c r="K802" s="158"/>
    </row>
    <row r="803" spans="1:11" s="159" customFormat="1">
      <c r="A803" s="316"/>
      <c r="B803" s="317"/>
      <c r="C803" s="317"/>
      <c r="D803" s="318"/>
      <c r="E803" s="318"/>
      <c r="F803" s="318"/>
      <c r="G803" s="318"/>
      <c r="H803" s="318"/>
      <c r="I803" s="158"/>
      <c r="J803" s="158"/>
      <c r="K803" s="158"/>
    </row>
    <row r="804" spans="1:11" s="159" customFormat="1">
      <c r="A804" s="316"/>
      <c r="B804" s="317"/>
      <c r="C804" s="317"/>
      <c r="D804" s="318"/>
      <c r="E804" s="318"/>
      <c r="F804" s="318"/>
      <c r="G804" s="318"/>
      <c r="H804" s="318"/>
      <c r="I804" s="158"/>
      <c r="J804" s="158"/>
      <c r="K804" s="158"/>
    </row>
    <row r="805" spans="1:11" s="159" customFormat="1">
      <c r="A805" s="316"/>
      <c r="B805" s="317"/>
      <c r="C805" s="317"/>
      <c r="D805" s="318"/>
      <c r="E805" s="318"/>
      <c r="F805" s="318"/>
      <c r="G805" s="318"/>
      <c r="H805" s="318"/>
      <c r="I805" s="158"/>
      <c r="J805" s="158"/>
      <c r="K805" s="158"/>
    </row>
    <row r="806" spans="1:11" s="159" customFormat="1">
      <c r="A806" s="316"/>
      <c r="B806" s="317"/>
      <c r="C806" s="317"/>
      <c r="D806" s="318"/>
      <c r="E806" s="318"/>
      <c r="F806" s="318"/>
      <c r="G806" s="318"/>
      <c r="H806" s="318"/>
      <c r="I806" s="158"/>
      <c r="J806" s="158"/>
      <c r="K806" s="158"/>
    </row>
    <row r="807" spans="1:11" s="159" customFormat="1">
      <c r="A807" s="316"/>
      <c r="B807" s="317"/>
      <c r="C807" s="317"/>
      <c r="D807" s="318"/>
      <c r="E807" s="318"/>
      <c r="F807" s="318"/>
      <c r="G807" s="318"/>
      <c r="H807" s="318"/>
      <c r="I807" s="158"/>
      <c r="J807" s="158"/>
      <c r="K807" s="158"/>
    </row>
    <row r="808" spans="1:11" s="159" customFormat="1">
      <c r="A808" s="316"/>
      <c r="B808" s="317"/>
      <c r="C808" s="317"/>
      <c r="D808" s="318"/>
      <c r="E808" s="318"/>
      <c r="F808" s="318"/>
      <c r="G808" s="318"/>
      <c r="H808" s="318"/>
      <c r="I808" s="158"/>
      <c r="J808" s="158"/>
      <c r="K808" s="158"/>
    </row>
    <row r="809" spans="1:11" s="159" customFormat="1">
      <c r="A809" s="316"/>
      <c r="B809" s="317"/>
      <c r="C809" s="317"/>
      <c r="D809" s="318"/>
      <c r="E809" s="318"/>
      <c r="F809" s="318"/>
      <c r="G809" s="318"/>
      <c r="H809" s="318"/>
      <c r="I809" s="158"/>
      <c r="J809" s="158"/>
      <c r="K809" s="158"/>
    </row>
    <row r="810" spans="1:11" s="159" customFormat="1">
      <c r="A810" s="316"/>
      <c r="B810" s="317"/>
      <c r="C810" s="317"/>
      <c r="D810" s="318"/>
      <c r="E810" s="318"/>
      <c r="F810" s="318"/>
      <c r="G810" s="318"/>
      <c r="H810" s="318"/>
      <c r="I810" s="158"/>
      <c r="J810" s="158"/>
      <c r="K810" s="158"/>
    </row>
    <row r="811" spans="1:11" s="159" customFormat="1">
      <c r="A811" s="316"/>
      <c r="B811" s="317"/>
      <c r="C811" s="317"/>
      <c r="D811" s="318"/>
      <c r="E811" s="318"/>
      <c r="F811" s="318"/>
      <c r="G811" s="318"/>
      <c r="H811" s="318"/>
      <c r="I811" s="158"/>
      <c r="J811" s="158"/>
      <c r="K811" s="158"/>
    </row>
    <row r="812" spans="1:11" s="159" customFormat="1">
      <c r="A812" s="316"/>
      <c r="B812" s="317"/>
      <c r="C812" s="317"/>
      <c r="D812" s="318"/>
      <c r="E812" s="318"/>
      <c r="F812" s="318"/>
      <c r="G812" s="318"/>
      <c r="H812" s="318"/>
      <c r="I812" s="158"/>
      <c r="J812" s="158"/>
      <c r="K812" s="158"/>
    </row>
    <row r="813" spans="1:11" s="159" customFormat="1">
      <c r="A813" s="316"/>
      <c r="B813" s="317"/>
      <c r="C813" s="317"/>
      <c r="D813" s="318"/>
      <c r="E813" s="318"/>
      <c r="F813" s="318"/>
      <c r="G813" s="318"/>
      <c r="H813" s="318"/>
      <c r="I813" s="158"/>
      <c r="J813" s="158"/>
      <c r="K813" s="158"/>
    </row>
    <row r="814" spans="1:11" s="159" customFormat="1">
      <c r="A814" s="316"/>
      <c r="B814" s="317"/>
      <c r="C814" s="317"/>
      <c r="D814" s="318"/>
      <c r="E814" s="318"/>
      <c r="F814" s="318"/>
      <c r="G814" s="318"/>
      <c r="H814" s="318"/>
      <c r="I814" s="158"/>
      <c r="J814" s="158"/>
      <c r="K814" s="158"/>
    </row>
    <row r="815" spans="1:11" s="159" customFormat="1">
      <c r="A815" s="316"/>
      <c r="B815" s="317"/>
      <c r="C815" s="317"/>
      <c r="D815" s="318"/>
      <c r="E815" s="318"/>
      <c r="F815" s="318"/>
      <c r="G815" s="318"/>
      <c r="H815" s="318"/>
      <c r="I815" s="158"/>
      <c r="J815" s="158"/>
      <c r="K815" s="158"/>
    </row>
    <row r="816" spans="1:11" s="159" customFormat="1">
      <c r="A816" s="316"/>
      <c r="B816" s="317"/>
      <c r="C816" s="317"/>
      <c r="D816" s="318"/>
      <c r="E816" s="318"/>
      <c r="F816" s="318"/>
      <c r="G816" s="318"/>
      <c r="H816" s="318"/>
      <c r="I816" s="158"/>
      <c r="J816" s="158"/>
      <c r="K816" s="158"/>
    </row>
    <row r="817" spans="1:11" s="159" customFormat="1">
      <c r="A817" s="316"/>
      <c r="B817" s="317"/>
      <c r="C817" s="317"/>
      <c r="D817" s="318"/>
      <c r="E817" s="318"/>
      <c r="F817" s="318"/>
      <c r="G817" s="318"/>
      <c r="H817" s="318"/>
      <c r="I817" s="158"/>
      <c r="J817" s="158"/>
      <c r="K817" s="158"/>
    </row>
    <row r="818" spans="1:11" s="159" customFormat="1">
      <c r="A818" s="316"/>
      <c r="B818" s="317"/>
      <c r="C818" s="317"/>
      <c r="D818" s="318"/>
      <c r="E818" s="318"/>
      <c r="F818" s="318"/>
      <c r="G818" s="318"/>
      <c r="H818" s="318"/>
      <c r="I818" s="158"/>
      <c r="J818" s="158"/>
      <c r="K818" s="158"/>
    </row>
    <row r="819" spans="1:11" s="159" customFormat="1">
      <c r="A819" s="316"/>
      <c r="B819" s="317"/>
      <c r="C819" s="317"/>
      <c r="D819" s="318"/>
      <c r="E819" s="318"/>
      <c r="F819" s="318"/>
      <c r="G819" s="318"/>
      <c r="H819" s="318"/>
      <c r="I819" s="158"/>
      <c r="J819" s="158"/>
      <c r="K819" s="158"/>
    </row>
    <row r="820" spans="1:11" s="159" customFormat="1">
      <c r="A820" s="316"/>
      <c r="B820" s="317"/>
      <c r="C820" s="317"/>
      <c r="D820" s="318"/>
      <c r="E820" s="318"/>
      <c r="F820" s="318"/>
      <c r="G820" s="318"/>
      <c r="H820" s="318"/>
      <c r="I820" s="158"/>
      <c r="J820" s="158"/>
      <c r="K820" s="158"/>
    </row>
    <row r="821" spans="1:11" s="159" customFormat="1">
      <c r="A821" s="316"/>
      <c r="B821" s="317"/>
      <c r="C821" s="317"/>
      <c r="D821" s="318"/>
      <c r="E821" s="318"/>
      <c r="F821" s="318"/>
      <c r="G821" s="318"/>
      <c r="H821" s="318"/>
      <c r="I821" s="158"/>
      <c r="J821" s="158"/>
      <c r="K821" s="158"/>
    </row>
    <row r="822" spans="1:11" s="159" customFormat="1">
      <c r="A822" s="316"/>
      <c r="B822" s="317"/>
      <c r="C822" s="317"/>
      <c r="D822" s="318"/>
      <c r="E822" s="318"/>
      <c r="F822" s="318"/>
      <c r="G822" s="318"/>
      <c r="H822" s="318"/>
      <c r="I822" s="158"/>
      <c r="J822" s="158"/>
      <c r="K822" s="158"/>
    </row>
    <row r="823" spans="1:11" s="159" customFormat="1">
      <c r="A823" s="316"/>
      <c r="B823" s="317"/>
      <c r="C823" s="317"/>
      <c r="D823" s="318"/>
      <c r="E823" s="318"/>
      <c r="F823" s="318"/>
      <c r="G823" s="318"/>
      <c r="H823" s="318"/>
      <c r="I823" s="158"/>
      <c r="J823" s="158"/>
      <c r="K823" s="158"/>
    </row>
    <row r="824" spans="1:11" s="159" customFormat="1">
      <c r="A824" s="316"/>
      <c r="B824" s="317"/>
      <c r="C824" s="317"/>
      <c r="D824" s="318"/>
      <c r="E824" s="318"/>
      <c r="F824" s="318"/>
      <c r="G824" s="318"/>
      <c r="H824" s="318"/>
      <c r="I824" s="158"/>
      <c r="J824" s="158"/>
      <c r="K824" s="158"/>
    </row>
    <row r="825" spans="1:11" s="159" customFormat="1">
      <c r="A825" s="316"/>
      <c r="B825" s="317"/>
      <c r="C825" s="317"/>
      <c r="D825" s="318"/>
      <c r="E825" s="318"/>
      <c r="F825" s="318"/>
      <c r="G825" s="318"/>
      <c r="H825" s="318"/>
      <c r="I825" s="158"/>
      <c r="J825" s="158"/>
      <c r="K825" s="158"/>
    </row>
    <row r="826" spans="1:11" s="159" customFormat="1">
      <c r="A826" s="316"/>
      <c r="B826" s="317"/>
      <c r="C826" s="317"/>
      <c r="D826" s="318"/>
      <c r="E826" s="318"/>
      <c r="F826" s="318"/>
      <c r="G826" s="318"/>
      <c r="H826" s="318"/>
      <c r="I826" s="158"/>
      <c r="J826" s="158"/>
      <c r="K826" s="158"/>
    </row>
    <row r="827" spans="1:11" s="159" customFormat="1">
      <c r="A827" s="316"/>
      <c r="B827" s="317"/>
      <c r="C827" s="317"/>
      <c r="D827" s="318"/>
      <c r="E827" s="318"/>
      <c r="F827" s="318"/>
      <c r="G827" s="318"/>
      <c r="H827" s="318"/>
      <c r="I827" s="158"/>
      <c r="J827" s="158"/>
      <c r="K827" s="158"/>
    </row>
    <row r="828" spans="1:11" s="159" customFormat="1">
      <c r="A828" s="316"/>
      <c r="B828" s="317"/>
      <c r="C828" s="317"/>
      <c r="D828" s="318"/>
      <c r="E828" s="318"/>
      <c r="F828" s="318"/>
      <c r="G828" s="318"/>
      <c r="H828" s="318"/>
      <c r="I828" s="158"/>
      <c r="J828" s="158"/>
      <c r="K828" s="158"/>
    </row>
    <row r="829" spans="1:11" s="159" customFormat="1">
      <c r="A829" s="316"/>
      <c r="B829" s="317"/>
      <c r="C829" s="317"/>
      <c r="D829" s="318"/>
      <c r="E829" s="318"/>
      <c r="F829" s="318"/>
      <c r="G829" s="318"/>
      <c r="H829" s="318"/>
      <c r="I829" s="158"/>
      <c r="J829" s="158"/>
      <c r="K829" s="158"/>
    </row>
    <row r="830" spans="1:11" s="159" customFormat="1">
      <c r="A830" s="316"/>
      <c r="B830" s="317"/>
      <c r="C830" s="317"/>
      <c r="D830" s="318"/>
      <c r="E830" s="318"/>
      <c r="F830" s="318"/>
      <c r="G830" s="318"/>
      <c r="H830" s="318"/>
      <c r="I830" s="158"/>
      <c r="J830" s="158"/>
      <c r="K830" s="158"/>
    </row>
    <row r="831" spans="1:11" s="159" customFormat="1">
      <c r="A831" s="316"/>
      <c r="B831" s="317"/>
      <c r="C831" s="317"/>
      <c r="D831" s="318"/>
      <c r="E831" s="318"/>
      <c r="F831" s="318"/>
      <c r="G831" s="318"/>
      <c r="H831" s="318"/>
      <c r="I831" s="158"/>
      <c r="J831" s="158"/>
      <c r="K831" s="158"/>
    </row>
    <row r="832" spans="1:11" s="159" customFormat="1">
      <c r="A832" s="316"/>
      <c r="B832" s="317"/>
      <c r="C832" s="317"/>
      <c r="D832" s="318"/>
      <c r="E832" s="318"/>
      <c r="F832" s="318"/>
      <c r="G832" s="318"/>
      <c r="H832" s="318"/>
      <c r="I832" s="158"/>
      <c r="J832" s="158"/>
      <c r="K832" s="158"/>
    </row>
    <row r="833" spans="1:11" s="159" customFormat="1">
      <c r="A833" s="316"/>
      <c r="B833" s="317"/>
      <c r="C833" s="317"/>
      <c r="D833" s="318"/>
      <c r="E833" s="318"/>
      <c r="F833" s="318"/>
      <c r="G833" s="318"/>
      <c r="H833" s="318"/>
      <c r="I833" s="158"/>
      <c r="J833" s="158"/>
      <c r="K833" s="158"/>
    </row>
    <row r="834" spans="1:11" s="159" customFormat="1">
      <c r="A834" s="316"/>
      <c r="B834" s="317"/>
      <c r="C834" s="317"/>
      <c r="D834" s="318"/>
      <c r="E834" s="318"/>
      <c r="F834" s="318"/>
      <c r="G834" s="318"/>
      <c r="H834" s="318"/>
      <c r="I834" s="158"/>
      <c r="J834" s="158"/>
      <c r="K834" s="158"/>
    </row>
    <row r="835" spans="1:11" s="159" customFormat="1">
      <c r="A835" s="316"/>
      <c r="B835" s="317"/>
      <c r="C835" s="317"/>
      <c r="D835" s="318"/>
      <c r="E835" s="318"/>
      <c r="F835" s="318"/>
      <c r="G835" s="318"/>
      <c r="H835" s="318"/>
      <c r="I835" s="158"/>
      <c r="J835" s="158"/>
      <c r="K835" s="158"/>
    </row>
    <row r="836" spans="1:11" s="159" customFormat="1">
      <c r="A836" s="316"/>
      <c r="B836" s="317"/>
      <c r="C836" s="317"/>
      <c r="D836" s="318"/>
      <c r="E836" s="318"/>
      <c r="F836" s="318"/>
      <c r="G836" s="318"/>
      <c r="H836" s="318"/>
      <c r="I836" s="158"/>
      <c r="J836" s="158"/>
      <c r="K836" s="158"/>
    </row>
    <row r="837" spans="1:11" s="159" customFormat="1">
      <c r="A837" s="316"/>
      <c r="B837" s="317"/>
      <c r="C837" s="317"/>
      <c r="D837" s="318"/>
      <c r="E837" s="318"/>
      <c r="F837" s="318"/>
      <c r="G837" s="318"/>
      <c r="H837" s="318"/>
      <c r="I837" s="158"/>
      <c r="J837" s="158"/>
      <c r="K837" s="158"/>
    </row>
    <row r="838" spans="1:11" s="159" customFormat="1">
      <c r="A838" s="316"/>
      <c r="B838" s="317"/>
      <c r="C838" s="317"/>
      <c r="D838" s="318"/>
      <c r="E838" s="318"/>
      <c r="F838" s="318"/>
      <c r="G838" s="318"/>
      <c r="H838" s="318"/>
      <c r="I838" s="158"/>
      <c r="J838" s="158"/>
      <c r="K838" s="158"/>
    </row>
    <row r="839" spans="1:11" s="159" customFormat="1">
      <c r="A839" s="316"/>
      <c r="B839" s="317"/>
      <c r="C839" s="317"/>
      <c r="D839" s="318"/>
      <c r="E839" s="318"/>
      <c r="F839" s="318"/>
      <c r="G839" s="318"/>
      <c r="H839" s="318"/>
      <c r="I839" s="158"/>
      <c r="J839" s="158"/>
      <c r="K839" s="158"/>
    </row>
    <row r="840" spans="1:11" s="159" customFormat="1">
      <c r="A840" s="316"/>
      <c r="B840" s="317"/>
      <c r="C840" s="317"/>
      <c r="D840" s="318"/>
      <c r="E840" s="318"/>
      <c r="F840" s="318"/>
      <c r="G840" s="318"/>
      <c r="H840" s="318"/>
      <c r="I840" s="158"/>
      <c r="J840" s="158"/>
      <c r="K840" s="158"/>
    </row>
    <row r="841" spans="1:11" s="159" customFormat="1">
      <c r="A841" s="316"/>
      <c r="B841" s="317"/>
      <c r="C841" s="317"/>
      <c r="D841" s="318"/>
      <c r="E841" s="318"/>
      <c r="F841" s="318"/>
      <c r="G841" s="318"/>
      <c r="H841" s="318"/>
      <c r="I841" s="158"/>
      <c r="J841" s="158"/>
      <c r="K841" s="158"/>
    </row>
    <row r="842" spans="1:11" s="159" customFormat="1">
      <c r="A842" s="316"/>
      <c r="B842" s="317"/>
      <c r="C842" s="317"/>
      <c r="D842" s="318"/>
      <c r="E842" s="318"/>
      <c r="F842" s="318"/>
      <c r="G842" s="318"/>
      <c r="H842" s="318"/>
      <c r="I842" s="158"/>
      <c r="J842" s="158"/>
      <c r="K842" s="158"/>
    </row>
    <row r="843" spans="1:11" s="159" customFormat="1">
      <c r="A843" s="316"/>
      <c r="B843" s="317"/>
      <c r="C843" s="317"/>
      <c r="D843" s="318"/>
      <c r="E843" s="318"/>
      <c r="F843" s="318"/>
      <c r="G843" s="318"/>
      <c r="H843" s="318"/>
      <c r="I843" s="158"/>
      <c r="J843" s="158"/>
      <c r="K843" s="158"/>
    </row>
    <row r="844" spans="1:11" s="159" customFormat="1">
      <c r="A844" s="316"/>
      <c r="B844" s="317"/>
      <c r="C844" s="317"/>
      <c r="D844" s="318"/>
      <c r="E844" s="318"/>
      <c r="F844" s="318"/>
      <c r="G844" s="318"/>
      <c r="H844" s="318"/>
      <c r="I844" s="158"/>
      <c r="J844" s="158"/>
      <c r="K844" s="158"/>
    </row>
    <row r="845" spans="1:11" s="159" customFormat="1">
      <c r="A845" s="316"/>
      <c r="B845" s="317"/>
      <c r="C845" s="317"/>
      <c r="D845" s="318"/>
      <c r="E845" s="318"/>
      <c r="F845" s="318"/>
      <c r="G845" s="318"/>
      <c r="H845" s="318"/>
      <c r="I845" s="158"/>
      <c r="J845" s="158"/>
      <c r="K845" s="158"/>
    </row>
    <row r="846" spans="1:11" s="159" customFormat="1">
      <c r="A846" s="316"/>
      <c r="B846" s="317"/>
      <c r="C846" s="317"/>
      <c r="D846" s="318"/>
      <c r="E846" s="318"/>
      <c r="F846" s="318"/>
      <c r="G846" s="318"/>
      <c r="H846" s="318"/>
      <c r="I846" s="158"/>
      <c r="J846" s="158"/>
      <c r="K846" s="158"/>
    </row>
    <row r="847" spans="1:11" s="159" customFormat="1">
      <c r="A847" s="316"/>
      <c r="B847" s="317"/>
      <c r="C847" s="317"/>
      <c r="D847" s="318"/>
      <c r="E847" s="318"/>
      <c r="F847" s="318"/>
      <c r="G847" s="318"/>
      <c r="H847" s="318"/>
      <c r="I847" s="158"/>
      <c r="J847" s="158"/>
      <c r="K847" s="158"/>
    </row>
    <row r="848" spans="1:11" s="159" customFormat="1">
      <c r="A848" s="316"/>
      <c r="B848" s="317"/>
      <c r="C848" s="317"/>
      <c r="D848" s="318"/>
      <c r="E848" s="318"/>
      <c r="F848" s="318"/>
      <c r="G848" s="318"/>
      <c r="H848" s="318"/>
      <c r="I848" s="158"/>
      <c r="J848" s="158"/>
      <c r="K848" s="158"/>
    </row>
    <row r="849" spans="1:11" s="159" customFormat="1">
      <c r="A849" s="316"/>
      <c r="B849" s="317"/>
      <c r="C849" s="317"/>
      <c r="D849" s="318"/>
      <c r="E849" s="318"/>
      <c r="F849" s="318"/>
      <c r="G849" s="318"/>
      <c r="H849" s="318"/>
      <c r="I849" s="158"/>
      <c r="J849" s="158"/>
      <c r="K849" s="158"/>
    </row>
    <row r="850" spans="1:11" s="159" customFormat="1">
      <c r="A850" s="316"/>
      <c r="B850" s="317"/>
      <c r="C850" s="317"/>
      <c r="D850" s="318"/>
      <c r="E850" s="318"/>
      <c r="F850" s="318"/>
      <c r="G850" s="318"/>
      <c r="H850" s="318"/>
      <c r="I850" s="158"/>
      <c r="J850" s="158"/>
      <c r="K850" s="158"/>
    </row>
    <row r="851" spans="1:11" s="159" customFormat="1">
      <c r="A851" s="316"/>
      <c r="B851" s="317"/>
      <c r="C851" s="317"/>
      <c r="D851" s="318"/>
      <c r="E851" s="318"/>
      <c r="F851" s="318"/>
      <c r="G851" s="318"/>
      <c r="H851" s="318"/>
      <c r="I851" s="158"/>
      <c r="J851" s="158"/>
      <c r="K851" s="158"/>
    </row>
    <row r="852" spans="1:11" s="159" customFormat="1">
      <c r="A852" s="316"/>
      <c r="B852" s="317"/>
      <c r="C852" s="317"/>
      <c r="D852" s="318"/>
      <c r="E852" s="318"/>
      <c r="F852" s="318"/>
      <c r="G852" s="318"/>
      <c r="H852" s="318"/>
      <c r="I852" s="158"/>
      <c r="J852" s="158"/>
      <c r="K852" s="158"/>
    </row>
    <row r="853" spans="1:11" s="159" customFormat="1">
      <c r="A853" s="316"/>
      <c r="B853" s="317"/>
      <c r="C853" s="317"/>
      <c r="D853" s="318"/>
      <c r="E853" s="318"/>
      <c r="F853" s="318"/>
      <c r="G853" s="318"/>
      <c r="H853" s="318"/>
      <c r="I853" s="158"/>
      <c r="J853" s="158"/>
      <c r="K853" s="158"/>
    </row>
    <row r="854" spans="1:11" s="159" customFormat="1">
      <c r="A854" s="316"/>
      <c r="B854" s="317"/>
      <c r="C854" s="317"/>
      <c r="D854" s="318"/>
      <c r="E854" s="318"/>
      <c r="F854" s="318"/>
      <c r="G854" s="318"/>
      <c r="H854" s="318"/>
      <c r="I854" s="158"/>
      <c r="J854" s="158"/>
      <c r="K854" s="158"/>
    </row>
    <row r="855" spans="1:11" s="159" customFormat="1">
      <c r="A855" s="316"/>
      <c r="B855" s="317"/>
      <c r="C855" s="317"/>
      <c r="D855" s="318"/>
      <c r="E855" s="318"/>
      <c r="F855" s="318"/>
      <c r="G855" s="318"/>
      <c r="H855" s="318"/>
      <c r="I855" s="158"/>
      <c r="J855" s="158"/>
      <c r="K855" s="158"/>
    </row>
    <row r="856" spans="1:11" s="159" customFormat="1">
      <c r="A856" s="316"/>
      <c r="B856" s="317"/>
      <c r="C856" s="317"/>
      <c r="D856" s="318"/>
      <c r="E856" s="318"/>
      <c r="F856" s="318"/>
      <c r="G856" s="318"/>
      <c r="H856" s="318"/>
      <c r="I856" s="158"/>
      <c r="J856" s="158"/>
      <c r="K856" s="158"/>
    </row>
    <row r="857" spans="1:11" s="159" customFormat="1">
      <c r="A857" s="316"/>
      <c r="B857" s="317"/>
      <c r="C857" s="317"/>
      <c r="D857" s="318"/>
      <c r="E857" s="318"/>
      <c r="F857" s="318"/>
      <c r="G857" s="318"/>
      <c r="H857" s="318"/>
      <c r="I857" s="158"/>
      <c r="J857" s="158"/>
      <c r="K857" s="158"/>
    </row>
    <row r="858" spans="1:11" s="159" customFormat="1">
      <c r="A858" s="316"/>
      <c r="B858" s="317"/>
      <c r="C858" s="317"/>
      <c r="D858" s="318"/>
      <c r="E858" s="318"/>
      <c r="F858" s="318"/>
      <c r="G858" s="318"/>
      <c r="H858" s="318"/>
      <c r="I858" s="158"/>
      <c r="J858" s="158"/>
      <c r="K858" s="158"/>
    </row>
    <row r="859" spans="1:11" s="159" customFormat="1">
      <c r="A859" s="316"/>
      <c r="B859" s="317"/>
      <c r="C859" s="317"/>
      <c r="D859" s="318"/>
      <c r="E859" s="318"/>
      <c r="F859" s="318"/>
      <c r="G859" s="318"/>
      <c r="H859" s="318"/>
      <c r="I859" s="158"/>
      <c r="J859" s="158"/>
      <c r="K859" s="158"/>
    </row>
    <row r="860" spans="1:11" s="159" customFormat="1">
      <c r="A860" s="316"/>
      <c r="B860" s="317"/>
      <c r="C860" s="317"/>
      <c r="D860" s="318"/>
      <c r="E860" s="318"/>
      <c r="F860" s="318"/>
      <c r="G860" s="318"/>
      <c r="H860" s="318"/>
      <c r="I860" s="158"/>
      <c r="J860" s="158"/>
      <c r="K860" s="158"/>
    </row>
    <row r="861" spans="1:11" s="159" customFormat="1">
      <c r="A861" s="316"/>
      <c r="B861" s="317"/>
      <c r="C861" s="317"/>
      <c r="D861" s="318"/>
      <c r="E861" s="318"/>
      <c r="F861" s="318"/>
      <c r="G861" s="318"/>
      <c r="H861" s="318"/>
      <c r="I861" s="158"/>
      <c r="J861" s="158"/>
      <c r="K861" s="158"/>
    </row>
    <row r="862" spans="1:11" s="159" customFormat="1">
      <c r="A862" s="316"/>
      <c r="B862" s="317"/>
      <c r="C862" s="317"/>
      <c r="D862" s="318"/>
      <c r="E862" s="318"/>
      <c r="F862" s="318"/>
      <c r="G862" s="318"/>
      <c r="H862" s="318"/>
      <c r="I862" s="158"/>
      <c r="J862" s="158"/>
      <c r="K862" s="158"/>
    </row>
    <row r="863" spans="1:11" s="159" customFormat="1">
      <c r="A863" s="316"/>
      <c r="B863" s="317"/>
      <c r="C863" s="317"/>
      <c r="D863" s="318"/>
      <c r="E863" s="318"/>
      <c r="F863" s="318"/>
      <c r="G863" s="318"/>
      <c r="H863" s="318"/>
      <c r="I863" s="158"/>
      <c r="J863" s="158"/>
      <c r="K863" s="158"/>
    </row>
    <row r="864" spans="1:11" s="159" customFormat="1">
      <c r="A864" s="316"/>
      <c r="B864" s="317"/>
      <c r="C864" s="317"/>
      <c r="D864" s="318"/>
      <c r="E864" s="318"/>
      <c r="F864" s="318"/>
      <c r="G864" s="318"/>
      <c r="H864" s="318"/>
      <c r="I864" s="158"/>
      <c r="J864" s="158"/>
      <c r="K864" s="158"/>
    </row>
    <row r="865" spans="1:11" s="159" customFormat="1">
      <c r="A865" s="316"/>
      <c r="B865" s="317"/>
      <c r="C865" s="317"/>
      <c r="D865" s="318"/>
      <c r="E865" s="318"/>
      <c r="F865" s="318"/>
      <c r="G865" s="318"/>
      <c r="H865" s="318"/>
      <c r="I865" s="158"/>
      <c r="J865" s="158"/>
      <c r="K865" s="158"/>
    </row>
    <row r="866" spans="1:11" s="159" customFormat="1">
      <c r="A866" s="316"/>
      <c r="B866" s="317"/>
      <c r="C866" s="317"/>
      <c r="D866" s="318"/>
      <c r="E866" s="318"/>
      <c r="F866" s="318"/>
      <c r="G866" s="318"/>
      <c r="H866" s="318"/>
      <c r="I866" s="158"/>
      <c r="J866" s="158"/>
      <c r="K866" s="158"/>
    </row>
    <row r="867" spans="1:11" s="159" customFormat="1">
      <c r="A867" s="316"/>
      <c r="B867" s="317"/>
      <c r="C867" s="317"/>
      <c r="D867" s="318"/>
      <c r="E867" s="318"/>
      <c r="F867" s="318"/>
      <c r="G867" s="318"/>
      <c r="H867" s="318"/>
      <c r="I867" s="158"/>
      <c r="J867" s="158"/>
      <c r="K867" s="158"/>
    </row>
    <row r="868" spans="1:11" s="159" customFormat="1">
      <c r="A868" s="316"/>
      <c r="B868" s="317"/>
      <c r="C868" s="317"/>
      <c r="D868" s="318"/>
      <c r="E868" s="318"/>
      <c r="F868" s="318"/>
      <c r="G868" s="318"/>
      <c r="H868" s="318"/>
      <c r="I868" s="158"/>
      <c r="J868" s="158"/>
      <c r="K868" s="158"/>
    </row>
    <row r="869" spans="1:11" s="159" customFormat="1">
      <c r="A869" s="316"/>
      <c r="B869" s="317"/>
      <c r="C869" s="317"/>
      <c r="D869" s="318"/>
      <c r="E869" s="318"/>
      <c r="F869" s="318"/>
      <c r="G869" s="318"/>
      <c r="H869" s="318"/>
      <c r="I869" s="158"/>
      <c r="J869" s="158"/>
      <c r="K869" s="158"/>
    </row>
    <row r="870" spans="1:11" s="159" customFormat="1">
      <c r="A870" s="316"/>
      <c r="B870" s="317"/>
      <c r="C870" s="317"/>
      <c r="D870" s="318"/>
      <c r="E870" s="318"/>
      <c r="F870" s="318"/>
      <c r="G870" s="318"/>
      <c r="H870" s="318"/>
      <c r="I870" s="158"/>
      <c r="J870" s="158"/>
      <c r="K870" s="158"/>
    </row>
    <row r="871" spans="1:11" s="159" customFormat="1">
      <c r="A871" s="316"/>
      <c r="B871" s="317"/>
      <c r="C871" s="317"/>
      <c r="D871" s="318"/>
      <c r="E871" s="318"/>
      <c r="F871" s="318"/>
      <c r="G871" s="318"/>
      <c r="H871" s="318"/>
      <c r="I871" s="158"/>
      <c r="J871" s="158"/>
      <c r="K871" s="158"/>
    </row>
    <row r="872" spans="1:11" s="159" customFormat="1">
      <c r="A872" s="316"/>
      <c r="B872" s="317"/>
      <c r="C872" s="317"/>
      <c r="D872" s="318"/>
      <c r="E872" s="318"/>
      <c r="F872" s="318"/>
      <c r="G872" s="318"/>
      <c r="H872" s="318"/>
      <c r="I872" s="158"/>
      <c r="J872" s="158"/>
      <c r="K872" s="158"/>
    </row>
    <row r="873" spans="1:11" s="159" customFormat="1">
      <c r="A873" s="316"/>
      <c r="B873" s="317"/>
      <c r="C873" s="317"/>
      <c r="D873" s="318"/>
      <c r="E873" s="318"/>
      <c r="F873" s="318"/>
      <c r="G873" s="318"/>
      <c r="H873" s="318"/>
      <c r="I873" s="158"/>
      <c r="J873" s="158"/>
      <c r="K873" s="158"/>
    </row>
    <row r="874" spans="1:11" s="159" customFormat="1">
      <c r="A874" s="316"/>
      <c r="B874" s="317"/>
      <c r="C874" s="317"/>
      <c r="D874" s="318"/>
      <c r="E874" s="318"/>
      <c r="F874" s="318"/>
      <c r="G874" s="318"/>
      <c r="H874" s="318"/>
      <c r="I874" s="158"/>
      <c r="J874" s="158"/>
      <c r="K874" s="158"/>
    </row>
    <row r="875" spans="1:11" s="159" customFormat="1">
      <c r="A875" s="316"/>
      <c r="B875" s="317"/>
      <c r="C875" s="317"/>
      <c r="D875" s="318"/>
      <c r="E875" s="318"/>
      <c r="F875" s="318"/>
      <c r="G875" s="318"/>
      <c r="H875" s="318"/>
      <c r="I875" s="158"/>
      <c r="J875" s="158"/>
      <c r="K875" s="158"/>
    </row>
    <row r="876" spans="1:11" s="159" customFormat="1">
      <c r="A876" s="316"/>
      <c r="B876" s="317"/>
      <c r="C876" s="317"/>
      <c r="D876" s="318"/>
      <c r="E876" s="318"/>
      <c r="F876" s="318"/>
      <c r="G876" s="318"/>
      <c r="H876" s="318"/>
      <c r="I876" s="158"/>
      <c r="J876" s="158"/>
      <c r="K876" s="158"/>
    </row>
    <row r="877" spans="1:11" s="159" customFormat="1">
      <c r="A877" s="316"/>
      <c r="B877" s="317"/>
      <c r="C877" s="317"/>
      <c r="D877" s="318"/>
      <c r="E877" s="318"/>
      <c r="F877" s="318"/>
      <c r="G877" s="318"/>
      <c r="H877" s="318"/>
      <c r="I877" s="158"/>
      <c r="J877" s="158"/>
      <c r="K877" s="158"/>
    </row>
    <row r="878" spans="1:11" s="159" customFormat="1">
      <c r="A878" s="316"/>
      <c r="B878" s="317"/>
      <c r="C878" s="317"/>
      <c r="D878" s="318"/>
      <c r="E878" s="318"/>
      <c r="F878" s="318"/>
      <c r="G878" s="318"/>
      <c r="H878" s="318"/>
      <c r="I878" s="158"/>
      <c r="J878" s="158"/>
      <c r="K878" s="158"/>
    </row>
    <row r="879" spans="1:11" s="159" customFormat="1">
      <c r="A879" s="316"/>
      <c r="B879" s="317"/>
      <c r="C879" s="317"/>
      <c r="D879" s="318"/>
      <c r="E879" s="318"/>
      <c r="F879" s="318"/>
      <c r="G879" s="318"/>
      <c r="H879" s="318"/>
      <c r="I879" s="158"/>
      <c r="J879" s="158"/>
      <c r="K879" s="158"/>
    </row>
    <row r="880" spans="1:11" s="159" customFormat="1">
      <c r="A880" s="316"/>
      <c r="B880" s="317"/>
      <c r="C880" s="317"/>
      <c r="D880" s="318"/>
      <c r="E880" s="318"/>
      <c r="F880" s="318"/>
      <c r="G880" s="318"/>
      <c r="H880" s="318"/>
      <c r="I880" s="158"/>
      <c r="J880" s="158"/>
      <c r="K880" s="158"/>
    </row>
    <row r="881" spans="1:11" s="159" customFormat="1">
      <c r="A881" s="316"/>
      <c r="B881" s="317"/>
      <c r="C881" s="317"/>
      <c r="D881" s="318"/>
      <c r="E881" s="318"/>
      <c r="F881" s="318"/>
      <c r="G881" s="318"/>
      <c r="H881" s="318"/>
      <c r="I881" s="158"/>
      <c r="J881" s="158"/>
      <c r="K881" s="158"/>
    </row>
    <row r="882" spans="1:11" s="159" customFormat="1">
      <c r="A882" s="316"/>
      <c r="B882" s="317"/>
      <c r="C882" s="317"/>
      <c r="D882" s="318"/>
      <c r="E882" s="318"/>
      <c r="F882" s="318"/>
      <c r="G882" s="318"/>
      <c r="H882" s="318"/>
      <c r="I882" s="158"/>
      <c r="J882" s="158"/>
      <c r="K882" s="158"/>
    </row>
    <row r="883" spans="1:11" s="159" customFormat="1">
      <c r="A883" s="316"/>
      <c r="B883" s="317"/>
      <c r="C883" s="317"/>
      <c r="D883" s="318"/>
      <c r="E883" s="318"/>
      <c r="F883" s="318"/>
      <c r="G883" s="318"/>
      <c r="H883" s="318"/>
      <c r="I883" s="158"/>
      <c r="J883" s="158"/>
      <c r="K883" s="158"/>
    </row>
    <row r="884" spans="1:11" s="159" customFormat="1">
      <c r="A884" s="316"/>
      <c r="B884" s="317"/>
      <c r="C884" s="317"/>
      <c r="D884" s="318"/>
      <c r="E884" s="318"/>
      <c r="F884" s="318"/>
      <c r="G884" s="318"/>
      <c r="H884" s="318"/>
      <c r="I884" s="158"/>
      <c r="J884" s="158"/>
      <c r="K884" s="158"/>
    </row>
    <row r="885" spans="1:11" s="159" customFormat="1">
      <c r="A885" s="316"/>
      <c r="B885" s="317"/>
      <c r="C885" s="317"/>
      <c r="D885" s="318"/>
      <c r="E885" s="318"/>
      <c r="F885" s="318"/>
      <c r="G885" s="318"/>
      <c r="H885" s="318"/>
      <c r="I885" s="158"/>
      <c r="J885" s="158"/>
      <c r="K885" s="158"/>
    </row>
    <row r="886" spans="1:11" s="159" customFormat="1">
      <c r="A886" s="316"/>
      <c r="B886" s="317"/>
      <c r="C886" s="317"/>
      <c r="D886" s="318"/>
      <c r="E886" s="318"/>
      <c r="F886" s="318"/>
      <c r="G886" s="318"/>
      <c r="H886" s="318"/>
      <c r="I886" s="158"/>
      <c r="J886" s="158"/>
      <c r="K886" s="158"/>
    </row>
    <row r="887" spans="1:11" s="159" customFormat="1">
      <c r="A887" s="316"/>
      <c r="B887" s="317"/>
      <c r="C887" s="317"/>
      <c r="D887" s="318"/>
      <c r="E887" s="318"/>
      <c r="F887" s="318"/>
      <c r="G887" s="318"/>
      <c r="H887" s="318"/>
      <c r="I887" s="158"/>
      <c r="J887" s="158"/>
      <c r="K887" s="158"/>
    </row>
    <row r="888" spans="1:11" s="159" customFormat="1">
      <c r="A888" s="316"/>
      <c r="B888" s="317"/>
      <c r="C888" s="317"/>
      <c r="D888" s="318"/>
      <c r="E888" s="318"/>
      <c r="F888" s="318"/>
      <c r="G888" s="318"/>
      <c r="H888" s="318"/>
      <c r="I888" s="158"/>
      <c r="J888" s="158"/>
      <c r="K888" s="158"/>
    </row>
    <row r="889" spans="1:11" s="159" customFormat="1">
      <c r="A889" s="316"/>
      <c r="B889" s="317"/>
      <c r="C889" s="317"/>
      <c r="D889" s="318"/>
      <c r="E889" s="318"/>
      <c r="F889" s="318"/>
      <c r="G889" s="318"/>
      <c r="H889" s="318"/>
      <c r="I889" s="158"/>
      <c r="J889" s="158"/>
      <c r="K889" s="158"/>
    </row>
    <row r="890" spans="1:11" s="159" customFormat="1">
      <c r="A890" s="316"/>
      <c r="B890" s="317"/>
      <c r="C890" s="317"/>
      <c r="D890" s="318"/>
      <c r="E890" s="318"/>
      <c r="F890" s="318"/>
      <c r="G890" s="318"/>
      <c r="H890" s="318"/>
      <c r="I890" s="158"/>
      <c r="J890" s="158"/>
      <c r="K890" s="158"/>
    </row>
    <row r="891" spans="1:11" s="159" customFormat="1">
      <c r="A891" s="316"/>
      <c r="B891" s="317"/>
      <c r="C891" s="317"/>
      <c r="D891" s="318"/>
      <c r="E891" s="318"/>
      <c r="F891" s="318"/>
      <c r="G891" s="318"/>
      <c r="H891" s="318"/>
      <c r="I891" s="158"/>
      <c r="J891" s="158"/>
      <c r="K891" s="158"/>
    </row>
    <row r="892" spans="1:11" s="159" customFormat="1">
      <c r="A892" s="316"/>
      <c r="B892" s="317"/>
      <c r="C892" s="317"/>
      <c r="D892" s="318"/>
      <c r="E892" s="318"/>
      <c r="F892" s="318"/>
      <c r="G892" s="318"/>
      <c r="H892" s="318"/>
      <c r="I892" s="158"/>
      <c r="J892" s="158"/>
      <c r="K892" s="158"/>
    </row>
    <row r="893" spans="1:11" s="159" customFormat="1">
      <c r="A893" s="316"/>
      <c r="B893" s="317"/>
      <c r="C893" s="317"/>
      <c r="D893" s="318"/>
      <c r="E893" s="318"/>
      <c r="F893" s="318"/>
      <c r="G893" s="318"/>
      <c r="H893" s="318"/>
      <c r="I893" s="158"/>
      <c r="J893" s="158"/>
      <c r="K893" s="158"/>
    </row>
    <row r="894" spans="1:11" s="159" customFormat="1">
      <c r="A894" s="316"/>
      <c r="B894" s="317"/>
      <c r="C894" s="317"/>
      <c r="D894" s="318"/>
      <c r="E894" s="318"/>
      <c r="F894" s="318"/>
      <c r="G894" s="318"/>
      <c r="H894" s="318"/>
      <c r="I894" s="158"/>
      <c r="J894" s="158"/>
      <c r="K894" s="158"/>
    </row>
    <row r="895" spans="1:11" s="159" customFormat="1">
      <c r="A895" s="316"/>
      <c r="B895" s="317"/>
      <c r="C895" s="317"/>
      <c r="D895" s="318"/>
      <c r="E895" s="318"/>
      <c r="F895" s="318"/>
      <c r="G895" s="318"/>
      <c r="H895" s="318"/>
      <c r="I895" s="158"/>
      <c r="J895" s="158"/>
      <c r="K895" s="158"/>
    </row>
    <row r="896" spans="1:11" s="159" customFormat="1">
      <c r="A896" s="316"/>
      <c r="B896" s="317"/>
      <c r="C896" s="317"/>
      <c r="D896" s="318"/>
      <c r="E896" s="318"/>
      <c r="F896" s="318"/>
      <c r="G896" s="318"/>
      <c r="H896" s="318"/>
      <c r="I896" s="158"/>
      <c r="J896" s="158"/>
      <c r="K896" s="158"/>
    </row>
    <row r="897" spans="1:11" s="159" customFormat="1">
      <c r="A897" s="316"/>
      <c r="B897" s="317"/>
      <c r="C897" s="317"/>
      <c r="D897" s="318"/>
      <c r="E897" s="318"/>
      <c r="F897" s="318"/>
      <c r="G897" s="318"/>
      <c r="H897" s="318"/>
      <c r="I897" s="158"/>
      <c r="J897" s="158"/>
      <c r="K897" s="158"/>
    </row>
    <row r="898" spans="1:11" s="159" customFormat="1">
      <c r="A898" s="316"/>
      <c r="B898" s="317"/>
      <c r="C898" s="317"/>
      <c r="D898" s="318"/>
      <c r="E898" s="318"/>
      <c r="F898" s="318"/>
      <c r="G898" s="318"/>
      <c r="H898" s="318"/>
      <c r="I898" s="158"/>
      <c r="J898" s="158"/>
      <c r="K898" s="158"/>
    </row>
    <row r="899" spans="1:11" s="159" customFormat="1">
      <c r="A899" s="316"/>
      <c r="B899" s="317"/>
      <c r="C899" s="317"/>
      <c r="D899" s="318"/>
      <c r="E899" s="318"/>
      <c r="F899" s="318"/>
      <c r="G899" s="318"/>
      <c r="H899" s="318"/>
      <c r="I899" s="158"/>
      <c r="J899" s="158"/>
      <c r="K899" s="158"/>
    </row>
    <row r="900" spans="1:11" s="159" customFormat="1">
      <c r="A900" s="316"/>
      <c r="B900" s="317"/>
      <c r="C900" s="317"/>
      <c r="D900" s="318"/>
      <c r="E900" s="318"/>
      <c r="F900" s="318"/>
      <c r="G900" s="318"/>
      <c r="H900" s="318"/>
      <c r="I900" s="158"/>
      <c r="J900" s="158"/>
      <c r="K900" s="158"/>
    </row>
    <row r="901" spans="1:11" s="159" customFormat="1">
      <c r="A901" s="316"/>
      <c r="B901" s="317"/>
      <c r="C901" s="317"/>
      <c r="D901" s="318"/>
      <c r="E901" s="318"/>
      <c r="F901" s="318"/>
      <c r="G901" s="318"/>
      <c r="H901" s="318"/>
      <c r="I901" s="158"/>
      <c r="J901" s="158"/>
      <c r="K901" s="158"/>
    </row>
    <row r="902" spans="1:11" s="159" customFormat="1">
      <c r="A902" s="316"/>
      <c r="B902" s="317"/>
      <c r="C902" s="317"/>
      <c r="D902" s="318"/>
      <c r="E902" s="318"/>
      <c r="F902" s="318"/>
      <c r="G902" s="318"/>
      <c r="H902" s="318"/>
      <c r="I902" s="158"/>
      <c r="J902" s="158"/>
      <c r="K902" s="158"/>
    </row>
    <row r="903" spans="1:11" s="159" customFormat="1">
      <c r="A903" s="316"/>
      <c r="B903" s="317"/>
      <c r="C903" s="317"/>
      <c r="D903" s="318"/>
      <c r="E903" s="318"/>
      <c r="F903" s="318"/>
      <c r="G903" s="318"/>
      <c r="H903" s="318"/>
      <c r="I903" s="158"/>
      <c r="J903" s="158"/>
      <c r="K903" s="158"/>
    </row>
    <row r="904" spans="1:11" s="159" customFormat="1">
      <c r="A904" s="316"/>
      <c r="B904" s="317"/>
      <c r="C904" s="317"/>
      <c r="D904" s="318"/>
      <c r="E904" s="318"/>
      <c r="F904" s="318"/>
      <c r="G904" s="318"/>
      <c r="H904" s="318"/>
      <c r="I904" s="158"/>
      <c r="J904" s="158"/>
      <c r="K904" s="158"/>
    </row>
    <row r="905" spans="1:11" s="159" customFormat="1">
      <c r="A905" s="316"/>
      <c r="B905" s="317"/>
      <c r="C905" s="317"/>
      <c r="D905" s="318"/>
      <c r="E905" s="318"/>
      <c r="F905" s="318"/>
      <c r="G905" s="318"/>
      <c r="H905" s="318"/>
      <c r="I905" s="158"/>
      <c r="J905" s="158"/>
      <c r="K905" s="158"/>
    </row>
    <row r="906" spans="1:11" s="159" customFormat="1">
      <c r="A906" s="316"/>
      <c r="B906" s="317"/>
      <c r="C906" s="317"/>
      <c r="D906" s="318"/>
      <c r="E906" s="318"/>
      <c r="F906" s="318"/>
      <c r="G906" s="318"/>
      <c r="H906" s="318"/>
      <c r="I906" s="158"/>
      <c r="J906" s="158"/>
      <c r="K906" s="158"/>
    </row>
    <row r="907" spans="1:11" s="159" customFormat="1">
      <c r="A907" s="316"/>
      <c r="B907" s="317"/>
      <c r="C907" s="317"/>
      <c r="D907" s="318"/>
      <c r="E907" s="318"/>
      <c r="F907" s="318"/>
      <c r="G907" s="318"/>
      <c r="H907" s="318"/>
      <c r="I907" s="158"/>
      <c r="J907" s="158"/>
      <c r="K907" s="158"/>
    </row>
    <row r="908" spans="1:11" s="159" customFormat="1">
      <c r="A908" s="316"/>
      <c r="B908" s="317"/>
      <c r="C908" s="317"/>
      <c r="D908" s="318"/>
      <c r="E908" s="318"/>
      <c r="F908" s="318"/>
      <c r="G908" s="318"/>
      <c r="H908" s="318"/>
      <c r="I908" s="158"/>
      <c r="J908" s="158"/>
      <c r="K908" s="158"/>
    </row>
    <row r="909" spans="1:11" s="159" customFormat="1">
      <c r="A909" s="316"/>
      <c r="B909" s="317"/>
      <c r="C909" s="317"/>
      <c r="D909" s="318"/>
      <c r="E909" s="318"/>
      <c r="F909" s="318"/>
      <c r="G909" s="318"/>
      <c r="H909" s="318"/>
      <c r="I909" s="158"/>
      <c r="J909" s="158"/>
      <c r="K909" s="158"/>
    </row>
    <row r="910" spans="1:11" s="159" customFormat="1">
      <c r="A910" s="316"/>
      <c r="B910" s="317"/>
      <c r="C910" s="317"/>
      <c r="D910" s="318"/>
      <c r="E910" s="318"/>
      <c r="F910" s="318"/>
      <c r="G910" s="318"/>
      <c r="H910" s="318"/>
      <c r="I910" s="158"/>
      <c r="J910" s="158"/>
      <c r="K910" s="158"/>
    </row>
    <row r="911" spans="1:11" s="159" customFormat="1">
      <c r="A911" s="316"/>
      <c r="B911" s="317"/>
      <c r="C911" s="317"/>
      <c r="D911" s="318"/>
      <c r="E911" s="318"/>
      <c r="F911" s="318"/>
      <c r="G911" s="318"/>
      <c r="H911" s="318"/>
      <c r="I911" s="158"/>
      <c r="J911" s="158"/>
      <c r="K911" s="158"/>
    </row>
    <row r="912" spans="1:11" s="159" customFormat="1">
      <c r="A912" s="316"/>
      <c r="B912" s="317"/>
      <c r="C912" s="317"/>
      <c r="D912" s="318"/>
      <c r="E912" s="318"/>
      <c r="F912" s="318"/>
      <c r="G912" s="318"/>
      <c r="H912" s="318"/>
      <c r="I912" s="158"/>
      <c r="J912" s="158"/>
      <c r="K912" s="158"/>
    </row>
    <row r="913" spans="1:11" s="159" customFormat="1">
      <c r="A913" s="316"/>
      <c r="B913" s="317"/>
      <c r="C913" s="317"/>
      <c r="D913" s="318"/>
      <c r="E913" s="318"/>
      <c r="F913" s="318"/>
      <c r="G913" s="318"/>
      <c r="H913" s="318"/>
      <c r="I913" s="158"/>
      <c r="J913" s="158"/>
      <c r="K913" s="158"/>
    </row>
    <row r="914" spans="1:11" s="159" customFormat="1">
      <c r="A914" s="316"/>
      <c r="B914" s="317"/>
      <c r="C914" s="317"/>
      <c r="D914" s="318"/>
      <c r="E914" s="318"/>
      <c r="F914" s="318"/>
      <c r="G914" s="318"/>
      <c r="H914" s="318"/>
      <c r="I914" s="158"/>
      <c r="J914" s="158"/>
      <c r="K914" s="158"/>
    </row>
    <row r="915" spans="1:11" s="159" customFormat="1">
      <c r="A915" s="316"/>
      <c r="B915" s="317"/>
      <c r="C915" s="317"/>
      <c r="D915" s="318"/>
      <c r="E915" s="318"/>
      <c r="F915" s="318"/>
      <c r="G915" s="318"/>
      <c r="H915" s="318"/>
      <c r="I915" s="158"/>
      <c r="J915" s="158"/>
      <c r="K915" s="158"/>
    </row>
    <row r="916" spans="1:11" s="159" customFormat="1">
      <c r="A916" s="316"/>
      <c r="B916" s="317"/>
      <c r="C916" s="317"/>
      <c r="D916" s="318"/>
      <c r="E916" s="318"/>
      <c r="F916" s="318"/>
      <c r="G916" s="318"/>
      <c r="H916" s="318"/>
      <c r="I916" s="158"/>
      <c r="J916" s="158"/>
      <c r="K916" s="158"/>
    </row>
    <row r="917" spans="1:11" s="159" customFormat="1">
      <c r="A917" s="316"/>
      <c r="B917" s="317"/>
      <c r="C917" s="317"/>
      <c r="D917" s="318"/>
      <c r="E917" s="318"/>
      <c r="F917" s="318"/>
      <c r="G917" s="318"/>
      <c r="H917" s="318"/>
      <c r="I917" s="158"/>
      <c r="J917" s="158"/>
      <c r="K917" s="158"/>
    </row>
    <row r="918" spans="1:11" s="159" customFormat="1">
      <c r="A918" s="316"/>
      <c r="B918" s="317"/>
      <c r="C918" s="317"/>
      <c r="D918" s="318"/>
      <c r="E918" s="318"/>
      <c r="F918" s="318"/>
      <c r="G918" s="318"/>
      <c r="H918" s="318"/>
      <c r="I918" s="158"/>
      <c r="J918" s="158"/>
      <c r="K918" s="158"/>
    </row>
    <row r="919" spans="1:11" s="159" customFormat="1">
      <c r="A919" s="316"/>
      <c r="B919" s="317"/>
      <c r="C919" s="317"/>
      <c r="D919" s="318"/>
      <c r="E919" s="318"/>
      <c r="F919" s="318"/>
      <c r="G919" s="318"/>
      <c r="H919" s="318"/>
      <c r="I919" s="158"/>
      <c r="J919" s="158"/>
      <c r="K919" s="158"/>
    </row>
    <row r="920" spans="1:11" s="159" customFormat="1">
      <c r="A920" s="316"/>
      <c r="B920" s="317"/>
      <c r="C920" s="317"/>
      <c r="D920" s="318"/>
      <c r="E920" s="318"/>
      <c r="F920" s="318"/>
      <c r="G920" s="318"/>
      <c r="H920" s="318"/>
      <c r="I920" s="158"/>
      <c r="J920" s="158"/>
      <c r="K920" s="158"/>
    </row>
    <row r="921" spans="1:11" s="159" customFormat="1">
      <c r="A921" s="316"/>
      <c r="B921" s="317"/>
      <c r="C921" s="317"/>
      <c r="D921" s="318"/>
      <c r="E921" s="318"/>
      <c r="F921" s="318"/>
      <c r="G921" s="318"/>
      <c r="H921" s="318"/>
      <c r="I921" s="158"/>
      <c r="J921" s="158"/>
      <c r="K921" s="158"/>
    </row>
    <row r="922" spans="1:11" s="159" customFormat="1">
      <c r="A922" s="316"/>
      <c r="B922" s="317"/>
      <c r="C922" s="317"/>
      <c r="D922" s="318"/>
      <c r="E922" s="318"/>
      <c r="F922" s="318"/>
      <c r="G922" s="318"/>
      <c r="H922" s="318"/>
      <c r="I922" s="158"/>
      <c r="J922" s="158"/>
      <c r="K922" s="158"/>
    </row>
    <row r="923" spans="1:11" s="159" customFormat="1">
      <c r="A923" s="316"/>
      <c r="B923" s="317"/>
      <c r="C923" s="317"/>
      <c r="D923" s="318"/>
      <c r="E923" s="318"/>
      <c r="F923" s="318"/>
      <c r="G923" s="318"/>
      <c r="H923" s="318"/>
      <c r="I923" s="158"/>
      <c r="J923" s="158"/>
      <c r="K923" s="158"/>
    </row>
    <row r="924" spans="1:11" s="159" customFormat="1">
      <c r="A924" s="316"/>
      <c r="B924" s="317"/>
      <c r="C924" s="317"/>
      <c r="D924" s="318"/>
      <c r="E924" s="318"/>
      <c r="F924" s="318"/>
      <c r="G924" s="318"/>
      <c r="H924" s="318"/>
      <c r="I924" s="158"/>
      <c r="J924" s="158"/>
      <c r="K924" s="158"/>
    </row>
    <row r="925" spans="1:11" s="159" customFormat="1">
      <c r="A925" s="316"/>
      <c r="B925" s="317"/>
      <c r="C925" s="317"/>
      <c r="D925" s="318"/>
      <c r="E925" s="318"/>
      <c r="F925" s="318"/>
      <c r="G925" s="318"/>
      <c r="H925" s="318"/>
      <c r="I925" s="158"/>
      <c r="J925" s="158"/>
      <c r="K925" s="158"/>
    </row>
    <row r="926" spans="1:11" s="159" customFormat="1">
      <c r="A926" s="316"/>
      <c r="B926" s="317"/>
      <c r="C926" s="317"/>
      <c r="D926" s="318"/>
      <c r="E926" s="318"/>
      <c r="F926" s="318"/>
      <c r="G926" s="318"/>
      <c r="H926" s="318"/>
      <c r="I926" s="158"/>
      <c r="J926" s="158"/>
      <c r="K926" s="158"/>
    </row>
    <row r="927" spans="1:11" s="159" customFormat="1">
      <c r="A927" s="316"/>
      <c r="B927" s="317"/>
      <c r="C927" s="317"/>
      <c r="D927" s="318"/>
      <c r="E927" s="318"/>
      <c r="F927" s="318"/>
      <c r="G927" s="318"/>
      <c r="H927" s="318"/>
      <c r="I927" s="158"/>
      <c r="J927" s="158"/>
      <c r="K927" s="158"/>
    </row>
    <row r="928" spans="1:11" s="159" customFormat="1">
      <c r="A928" s="316"/>
      <c r="B928" s="317"/>
      <c r="C928" s="317"/>
      <c r="D928" s="318"/>
      <c r="E928" s="318"/>
      <c r="F928" s="318"/>
      <c r="G928" s="318"/>
      <c r="H928" s="318"/>
      <c r="I928" s="158"/>
      <c r="J928" s="158"/>
      <c r="K928" s="158"/>
    </row>
    <row r="929" spans="1:11" s="159" customFormat="1">
      <c r="A929" s="316"/>
      <c r="B929" s="317"/>
      <c r="C929" s="317"/>
      <c r="D929" s="318"/>
      <c r="E929" s="318"/>
      <c r="F929" s="318"/>
      <c r="G929" s="318"/>
      <c r="H929" s="318"/>
      <c r="I929" s="158"/>
      <c r="J929" s="158"/>
      <c r="K929" s="158"/>
    </row>
    <row r="930" spans="1:11" s="159" customFormat="1">
      <c r="A930" s="316"/>
      <c r="B930" s="317"/>
      <c r="C930" s="317"/>
      <c r="D930" s="318"/>
      <c r="E930" s="318"/>
      <c r="F930" s="318"/>
      <c r="G930" s="318"/>
      <c r="H930" s="318"/>
      <c r="I930" s="158"/>
      <c r="J930" s="158"/>
      <c r="K930" s="158"/>
    </row>
    <row r="931" spans="1:11" s="159" customFormat="1">
      <c r="A931" s="316"/>
      <c r="B931" s="317"/>
      <c r="C931" s="317"/>
      <c r="D931" s="318"/>
      <c r="E931" s="318"/>
      <c r="F931" s="318"/>
      <c r="G931" s="318"/>
      <c r="H931" s="318"/>
      <c r="I931" s="158"/>
      <c r="J931" s="158"/>
      <c r="K931" s="158"/>
    </row>
    <row r="932" spans="1:11" s="159" customFormat="1">
      <c r="A932" s="316"/>
      <c r="B932" s="317"/>
      <c r="C932" s="317"/>
      <c r="D932" s="318"/>
      <c r="E932" s="318"/>
      <c r="F932" s="318"/>
      <c r="G932" s="318"/>
      <c r="H932" s="318"/>
      <c r="I932" s="158"/>
      <c r="J932" s="158"/>
      <c r="K932" s="158"/>
    </row>
    <row r="933" spans="1:11" s="159" customFormat="1">
      <c r="A933" s="316"/>
      <c r="B933" s="317"/>
      <c r="C933" s="317"/>
      <c r="D933" s="318"/>
      <c r="E933" s="318"/>
      <c r="F933" s="318"/>
      <c r="G933" s="318"/>
      <c r="H933" s="318"/>
      <c r="I933" s="158"/>
      <c r="J933" s="158"/>
      <c r="K933" s="158"/>
    </row>
    <row r="934" spans="1:11" s="159" customFormat="1">
      <c r="A934" s="316"/>
      <c r="B934" s="317"/>
      <c r="C934" s="317"/>
      <c r="D934" s="318"/>
      <c r="E934" s="318"/>
      <c r="F934" s="318"/>
      <c r="G934" s="318"/>
      <c r="H934" s="318"/>
      <c r="I934" s="158"/>
      <c r="J934" s="158"/>
      <c r="K934" s="158"/>
    </row>
    <row r="935" spans="1:11" s="159" customFormat="1">
      <c r="A935" s="316"/>
      <c r="B935" s="317"/>
      <c r="C935" s="317"/>
      <c r="D935" s="318"/>
      <c r="E935" s="318"/>
      <c r="F935" s="318"/>
      <c r="G935" s="318"/>
      <c r="H935" s="318"/>
      <c r="I935" s="158"/>
      <c r="J935" s="158"/>
      <c r="K935" s="158"/>
    </row>
    <row r="936" spans="1:11" s="159" customFormat="1">
      <c r="A936" s="316"/>
      <c r="B936" s="317"/>
      <c r="C936" s="317"/>
      <c r="D936" s="318"/>
      <c r="E936" s="318"/>
      <c r="F936" s="318"/>
      <c r="G936" s="318"/>
      <c r="H936" s="318"/>
      <c r="I936" s="158"/>
      <c r="J936" s="158"/>
      <c r="K936" s="158"/>
    </row>
    <row r="937" spans="1:11" s="159" customFormat="1">
      <c r="A937" s="316"/>
      <c r="B937" s="317"/>
      <c r="C937" s="317"/>
      <c r="D937" s="318"/>
      <c r="E937" s="318"/>
      <c r="F937" s="318"/>
      <c r="G937" s="318"/>
      <c r="H937" s="318"/>
      <c r="I937" s="158"/>
      <c r="J937" s="158"/>
      <c r="K937" s="158"/>
    </row>
    <row r="938" spans="1:11" s="159" customFormat="1">
      <c r="A938" s="316"/>
      <c r="B938" s="317"/>
      <c r="C938" s="317"/>
      <c r="D938" s="318"/>
      <c r="E938" s="318"/>
      <c r="F938" s="318"/>
      <c r="G938" s="318"/>
      <c r="H938" s="318"/>
      <c r="I938" s="158"/>
      <c r="J938" s="158"/>
      <c r="K938" s="158"/>
    </row>
    <row r="939" spans="1:11" s="159" customFormat="1">
      <c r="A939" s="316"/>
      <c r="B939" s="317"/>
      <c r="C939" s="317"/>
      <c r="D939" s="318"/>
      <c r="E939" s="318"/>
      <c r="F939" s="318"/>
      <c r="G939" s="318"/>
      <c r="H939" s="318"/>
      <c r="I939" s="158"/>
      <c r="J939" s="158"/>
      <c r="K939" s="158"/>
    </row>
    <row r="940" spans="1:11" s="159" customFormat="1">
      <c r="A940" s="316"/>
      <c r="B940" s="317"/>
      <c r="C940" s="317"/>
      <c r="D940" s="318"/>
      <c r="E940" s="318"/>
      <c r="F940" s="318"/>
      <c r="G940" s="318"/>
      <c r="H940" s="318"/>
      <c r="I940" s="158"/>
      <c r="J940" s="158"/>
      <c r="K940" s="158"/>
    </row>
    <row r="941" spans="1:11" s="159" customFormat="1">
      <c r="A941" s="316"/>
      <c r="B941" s="317"/>
      <c r="C941" s="317"/>
      <c r="D941" s="318"/>
      <c r="E941" s="318"/>
      <c r="F941" s="318"/>
      <c r="G941" s="318"/>
      <c r="H941" s="318"/>
      <c r="I941" s="158"/>
      <c r="J941" s="158"/>
      <c r="K941" s="158"/>
    </row>
    <row r="942" spans="1:11" s="159" customFormat="1">
      <c r="A942" s="316"/>
      <c r="B942" s="317"/>
      <c r="C942" s="317"/>
      <c r="D942" s="318"/>
      <c r="E942" s="318"/>
      <c r="F942" s="318"/>
      <c r="G942" s="318"/>
      <c r="H942" s="318"/>
      <c r="I942" s="158"/>
      <c r="J942" s="158"/>
      <c r="K942" s="158"/>
    </row>
    <row r="943" spans="1:11" s="159" customFormat="1">
      <c r="A943" s="316"/>
      <c r="B943" s="317"/>
      <c r="C943" s="317"/>
      <c r="D943" s="318"/>
      <c r="E943" s="318"/>
      <c r="F943" s="318"/>
      <c r="G943" s="318"/>
      <c r="H943" s="318"/>
      <c r="I943" s="158"/>
      <c r="J943" s="158"/>
      <c r="K943" s="158"/>
    </row>
    <row r="944" spans="1:11" s="159" customFormat="1">
      <c r="A944" s="316"/>
      <c r="B944" s="317"/>
      <c r="C944" s="317"/>
      <c r="D944" s="318"/>
      <c r="E944" s="318"/>
      <c r="F944" s="318"/>
      <c r="G944" s="318"/>
      <c r="H944" s="318"/>
      <c r="I944" s="158"/>
      <c r="J944" s="158"/>
      <c r="K944" s="158"/>
    </row>
    <row r="945" spans="1:11" s="159" customFormat="1">
      <c r="A945" s="316"/>
      <c r="B945" s="317"/>
      <c r="C945" s="317"/>
      <c r="D945" s="318"/>
      <c r="E945" s="318"/>
      <c r="F945" s="318"/>
      <c r="G945" s="318"/>
      <c r="H945" s="318"/>
      <c r="I945" s="158"/>
      <c r="J945" s="158"/>
      <c r="K945" s="158"/>
    </row>
    <row r="946" spans="1:11" s="159" customFormat="1">
      <c r="A946" s="316"/>
      <c r="B946" s="317"/>
      <c r="C946" s="317"/>
      <c r="D946" s="318"/>
      <c r="E946" s="318"/>
      <c r="F946" s="318"/>
      <c r="G946" s="318"/>
      <c r="H946" s="318"/>
      <c r="I946" s="158"/>
      <c r="J946" s="158"/>
      <c r="K946" s="158"/>
    </row>
    <row r="947" spans="1:11" s="159" customFormat="1">
      <c r="A947" s="316"/>
      <c r="B947" s="317"/>
      <c r="C947" s="317"/>
      <c r="D947" s="318"/>
      <c r="E947" s="318"/>
      <c r="F947" s="318"/>
      <c r="G947" s="318"/>
      <c r="H947" s="318"/>
      <c r="I947" s="158"/>
      <c r="J947" s="158"/>
      <c r="K947" s="158"/>
    </row>
    <row r="948" spans="1:11" s="159" customFormat="1">
      <c r="A948" s="316"/>
      <c r="B948" s="317"/>
      <c r="C948" s="317"/>
      <c r="D948" s="318"/>
      <c r="E948" s="318"/>
      <c r="F948" s="318"/>
      <c r="G948" s="318"/>
      <c r="H948" s="318"/>
      <c r="I948" s="158"/>
      <c r="J948" s="158"/>
      <c r="K948" s="158"/>
    </row>
    <row r="949" spans="1:11" s="159" customFormat="1">
      <c r="A949" s="316"/>
      <c r="B949" s="317"/>
      <c r="C949" s="317"/>
      <c r="D949" s="318"/>
      <c r="E949" s="318"/>
      <c r="F949" s="318"/>
      <c r="G949" s="318"/>
      <c r="H949" s="318"/>
      <c r="I949" s="158"/>
      <c r="J949" s="158"/>
      <c r="K949" s="158"/>
    </row>
    <row r="950" spans="1:11" s="159" customFormat="1">
      <c r="A950" s="316"/>
      <c r="B950" s="317"/>
      <c r="C950" s="317"/>
      <c r="D950" s="318"/>
      <c r="E950" s="318"/>
      <c r="F950" s="318"/>
      <c r="G950" s="318"/>
      <c r="H950" s="318"/>
      <c r="I950" s="158"/>
      <c r="J950" s="158"/>
      <c r="K950" s="158"/>
    </row>
    <row r="951" spans="1:11" s="159" customFormat="1">
      <c r="A951" s="316"/>
      <c r="B951" s="317"/>
      <c r="C951" s="317"/>
      <c r="D951" s="318"/>
      <c r="E951" s="318"/>
      <c r="F951" s="318"/>
      <c r="G951" s="318"/>
      <c r="H951" s="318"/>
      <c r="I951" s="158"/>
      <c r="J951" s="158"/>
      <c r="K951" s="158"/>
    </row>
    <row r="952" spans="1:11" s="159" customFormat="1">
      <c r="A952" s="316"/>
      <c r="B952" s="317"/>
      <c r="C952" s="317"/>
      <c r="D952" s="318"/>
      <c r="E952" s="318"/>
      <c r="F952" s="318"/>
      <c r="G952" s="318"/>
      <c r="H952" s="318"/>
      <c r="I952" s="158"/>
      <c r="J952" s="158"/>
      <c r="K952" s="158"/>
    </row>
    <row r="953" spans="1:11" s="159" customFormat="1">
      <c r="A953" s="316"/>
      <c r="B953" s="317"/>
      <c r="C953" s="317"/>
      <c r="D953" s="318"/>
      <c r="E953" s="318"/>
      <c r="F953" s="318"/>
      <c r="G953" s="318"/>
      <c r="H953" s="318"/>
      <c r="I953" s="158"/>
      <c r="J953" s="158"/>
      <c r="K953" s="158"/>
    </row>
    <row r="954" spans="1:11" s="159" customFormat="1">
      <c r="A954" s="316"/>
      <c r="B954" s="317"/>
      <c r="C954" s="317"/>
      <c r="D954" s="318"/>
      <c r="E954" s="318"/>
      <c r="F954" s="318"/>
      <c r="G954" s="318"/>
      <c r="H954" s="318"/>
      <c r="I954" s="158"/>
      <c r="J954" s="158"/>
      <c r="K954" s="158"/>
    </row>
    <row r="955" spans="1:11" s="159" customFormat="1">
      <c r="A955" s="316"/>
      <c r="B955" s="317"/>
      <c r="C955" s="317"/>
      <c r="D955" s="318"/>
      <c r="E955" s="318"/>
      <c r="F955" s="318"/>
      <c r="G955" s="318"/>
      <c r="H955" s="318"/>
      <c r="I955" s="158"/>
      <c r="J955" s="158"/>
      <c r="K955" s="158"/>
    </row>
    <row r="956" spans="1:11" s="159" customFormat="1">
      <c r="A956" s="316"/>
      <c r="B956" s="317"/>
      <c r="C956" s="317"/>
      <c r="D956" s="318"/>
      <c r="E956" s="318"/>
      <c r="F956" s="318"/>
      <c r="G956" s="318"/>
      <c r="H956" s="318"/>
      <c r="I956" s="158"/>
      <c r="J956" s="158"/>
      <c r="K956" s="158"/>
    </row>
    <row r="957" spans="1:11" s="159" customFormat="1">
      <c r="A957" s="316"/>
      <c r="B957" s="317"/>
      <c r="C957" s="317"/>
      <c r="D957" s="318"/>
      <c r="E957" s="318"/>
      <c r="F957" s="318"/>
      <c r="G957" s="318"/>
      <c r="H957" s="318"/>
      <c r="I957" s="158"/>
      <c r="J957" s="158"/>
      <c r="K957" s="158"/>
    </row>
    <row r="958" spans="1:11" s="159" customFormat="1">
      <c r="A958" s="316"/>
      <c r="B958" s="317"/>
      <c r="C958" s="317"/>
      <c r="D958" s="318"/>
      <c r="E958" s="318"/>
      <c r="F958" s="318"/>
      <c r="G958" s="318"/>
      <c r="H958" s="318"/>
      <c r="I958" s="158"/>
      <c r="J958" s="158"/>
      <c r="K958" s="158"/>
    </row>
    <row r="959" spans="1:11" s="159" customFormat="1">
      <c r="A959" s="316"/>
      <c r="B959" s="317"/>
      <c r="C959" s="317"/>
      <c r="D959" s="318"/>
      <c r="E959" s="318"/>
      <c r="F959" s="318"/>
      <c r="G959" s="318"/>
      <c r="H959" s="318"/>
      <c r="I959" s="158"/>
      <c r="J959" s="158"/>
      <c r="K959" s="158"/>
    </row>
    <row r="960" spans="1:11" s="159" customFormat="1">
      <c r="A960" s="316"/>
      <c r="B960" s="317"/>
      <c r="C960" s="317"/>
      <c r="D960" s="318"/>
      <c r="E960" s="318"/>
      <c r="F960" s="318"/>
      <c r="G960" s="318"/>
      <c r="H960" s="318"/>
      <c r="I960" s="158"/>
      <c r="J960" s="158"/>
      <c r="K960" s="158"/>
    </row>
    <row r="961" spans="1:11" s="159" customFormat="1">
      <c r="A961" s="316"/>
      <c r="B961" s="317"/>
      <c r="C961" s="317"/>
      <c r="D961" s="318"/>
      <c r="E961" s="318"/>
      <c r="F961" s="318"/>
      <c r="G961" s="318"/>
      <c r="H961" s="318"/>
      <c r="I961" s="158"/>
      <c r="J961" s="158"/>
      <c r="K961" s="158"/>
    </row>
    <row r="962" spans="1:11" s="159" customFormat="1">
      <c r="A962" s="316"/>
      <c r="B962" s="317"/>
      <c r="C962" s="317"/>
      <c r="D962" s="318"/>
      <c r="E962" s="318"/>
      <c r="F962" s="318"/>
      <c r="G962" s="318"/>
      <c r="H962" s="318"/>
      <c r="I962" s="158"/>
      <c r="J962" s="158"/>
      <c r="K962" s="158"/>
    </row>
    <row r="963" spans="1:11" s="159" customFormat="1">
      <c r="A963" s="316"/>
      <c r="B963" s="317"/>
      <c r="C963" s="317"/>
      <c r="D963" s="318"/>
      <c r="E963" s="318"/>
      <c r="F963" s="318"/>
      <c r="G963" s="318"/>
      <c r="H963" s="318"/>
      <c r="I963" s="158"/>
      <c r="J963" s="158"/>
      <c r="K963" s="158"/>
    </row>
    <row r="964" spans="1:11" s="159" customFormat="1">
      <c r="A964" s="316"/>
      <c r="B964" s="317"/>
      <c r="C964" s="317"/>
      <c r="D964" s="318"/>
      <c r="E964" s="318"/>
      <c r="F964" s="318"/>
      <c r="G964" s="318"/>
      <c r="H964" s="318"/>
      <c r="I964" s="158"/>
      <c r="J964" s="158"/>
      <c r="K964" s="158"/>
    </row>
    <row r="965" spans="1:11" s="159" customFormat="1">
      <c r="A965" s="316"/>
      <c r="B965" s="317"/>
      <c r="C965" s="317"/>
      <c r="D965" s="318"/>
      <c r="E965" s="318"/>
      <c r="F965" s="318"/>
      <c r="G965" s="318"/>
      <c r="H965" s="318"/>
      <c r="I965" s="158"/>
      <c r="J965" s="158"/>
      <c r="K965" s="158"/>
    </row>
    <row r="966" spans="1:11" s="159" customFormat="1">
      <c r="A966" s="316"/>
      <c r="B966" s="317"/>
      <c r="C966" s="317"/>
      <c r="D966" s="318"/>
      <c r="E966" s="318"/>
      <c r="F966" s="318"/>
      <c r="G966" s="318"/>
      <c r="H966" s="318"/>
      <c r="I966" s="158"/>
      <c r="J966" s="158"/>
      <c r="K966" s="158"/>
    </row>
    <row r="967" spans="1:11" s="159" customFormat="1">
      <c r="A967" s="316"/>
      <c r="B967" s="317"/>
      <c r="C967" s="317"/>
      <c r="D967" s="318"/>
      <c r="E967" s="318"/>
      <c r="F967" s="318"/>
      <c r="G967" s="318"/>
      <c r="H967" s="318"/>
      <c r="I967" s="158"/>
      <c r="J967" s="158"/>
      <c r="K967" s="158"/>
    </row>
    <row r="968" spans="1:11" s="159" customFormat="1">
      <c r="A968" s="316"/>
      <c r="B968" s="317"/>
      <c r="C968" s="317"/>
      <c r="D968" s="318"/>
      <c r="E968" s="318"/>
      <c r="F968" s="318"/>
      <c r="G968" s="318"/>
      <c r="H968" s="318"/>
      <c r="I968" s="158"/>
      <c r="J968" s="158"/>
      <c r="K968" s="158"/>
    </row>
    <row r="969" spans="1:11" s="159" customFormat="1">
      <c r="A969" s="316"/>
      <c r="B969" s="317"/>
      <c r="C969" s="317"/>
      <c r="D969" s="318"/>
      <c r="E969" s="318"/>
      <c r="F969" s="318"/>
      <c r="G969" s="318"/>
      <c r="H969" s="318"/>
      <c r="I969" s="158"/>
      <c r="J969" s="158"/>
      <c r="K969" s="158"/>
    </row>
    <row r="970" spans="1:11" s="159" customFormat="1">
      <c r="A970" s="316"/>
      <c r="B970" s="317"/>
      <c r="C970" s="317"/>
      <c r="D970" s="318"/>
      <c r="E970" s="318"/>
      <c r="F970" s="318"/>
      <c r="G970" s="318"/>
      <c r="H970" s="318"/>
      <c r="I970" s="158"/>
      <c r="J970" s="158"/>
      <c r="K970" s="158"/>
    </row>
    <row r="971" spans="1:11" s="159" customFormat="1">
      <c r="A971" s="316"/>
      <c r="B971" s="317"/>
      <c r="C971" s="317"/>
      <c r="D971" s="318"/>
      <c r="E971" s="318"/>
      <c r="F971" s="318"/>
      <c r="G971" s="318"/>
      <c r="H971" s="318"/>
      <c r="I971" s="158"/>
      <c r="J971" s="158"/>
      <c r="K971" s="158"/>
    </row>
    <row r="972" spans="1:11" s="159" customFormat="1">
      <c r="A972" s="316"/>
      <c r="B972" s="317"/>
      <c r="C972" s="317"/>
      <c r="D972" s="318"/>
      <c r="E972" s="318"/>
      <c r="F972" s="318"/>
      <c r="G972" s="318"/>
      <c r="H972" s="318"/>
      <c r="I972" s="158"/>
      <c r="J972" s="158"/>
      <c r="K972" s="158"/>
    </row>
    <row r="973" spans="1:11" s="159" customFormat="1">
      <c r="A973" s="316"/>
      <c r="B973" s="317"/>
      <c r="C973" s="317"/>
      <c r="D973" s="318"/>
      <c r="E973" s="318"/>
      <c r="F973" s="318"/>
      <c r="G973" s="318"/>
      <c r="H973" s="318"/>
      <c r="I973" s="158"/>
      <c r="J973" s="158"/>
      <c r="K973" s="158"/>
    </row>
    <row r="974" spans="1:11" s="159" customFormat="1">
      <c r="A974" s="316"/>
      <c r="B974" s="317"/>
      <c r="C974" s="317"/>
      <c r="D974" s="318"/>
      <c r="E974" s="318"/>
      <c r="F974" s="318"/>
      <c r="G974" s="318"/>
      <c r="H974" s="318"/>
      <c r="I974" s="158"/>
      <c r="J974" s="158"/>
      <c r="K974" s="158"/>
    </row>
    <row r="975" spans="1:11" s="159" customFormat="1">
      <c r="A975" s="316"/>
      <c r="B975" s="317"/>
      <c r="C975" s="317"/>
      <c r="D975" s="318"/>
      <c r="E975" s="318"/>
      <c r="F975" s="318"/>
      <c r="G975" s="318"/>
      <c r="H975" s="318"/>
      <c r="I975" s="158"/>
      <c r="J975" s="158"/>
      <c r="K975" s="158"/>
    </row>
    <row r="976" spans="1:11" s="159" customFormat="1">
      <c r="A976" s="316"/>
      <c r="B976" s="317"/>
      <c r="C976" s="317"/>
      <c r="D976" s="318"/>
      <c r="E976" s="318"/>
      <c r="F976" s="318"/>
      <c r="G976" s="318"/>
      <c r="H976" s="318"/>
      <c r="I976" s="158"/>
      <c r="J976" s="158"/>
      <c r="K976" s="158"/>
    </row>
    <row r="977" spans="1:11" s="159" customFormat="1">
      <c r="A977" s="316"/>
      <c r="B977" s="317"/>
      <c r="C977" s="317"/>
      <c r="D977" s="318"/>
      <c r="E977" s="318"/>
      <c r="F977" s="318"/>
      <c r="G977" s="318"/>
      <c r="H977" s="318"/>
      <c r="I977" s="158"/>
      <c r="J977" s="158"/>
      <c r="K977" s="158"/>
    </row>
    <row r="978" spans="1:11" s="159" customFormat="1">
      <c r="A978" s="316"/>
      <c r="B978" s="317"/>
      <c r="C978" s="317"/>
      <c r="D978" s="318"/>
      <c r="E978" s="318"/>
      <c r="F978" s="318"/>
      <c r="G978" s="318"/>
      <c r="H978" s="318"/>
      <c r="I978" s="158"/>
      <c r="J978" s="158"/>
      <c r="K978" s="158"/>
    </row>
    <row r="979" spans="1:11" s="159" customFormat="1">
      <c r="A979" s="316"/>
      <c r="B979" s="317"/>
      <c r="C979" s="317"/>
      <c r="D979" s="318"/>
      <c r="E979" s="318"/>
      <c r="F979" s="318"/>
      <c r="G979" s="318"/>
      <c r="H979" s="318"/>
      <c r="I979" s="158"/>
      <c r="J979" s="158"/>
      <c r="K979" s="158"/>
    </row>
    <row r="980" spans="1:11" s="159" customFormat="1">
      <c r="A980" s="316"/>
      <c r="B980" s="317"/>
      <c r="C980" s="317"/>
      <c r="D980" s="318"/>
      <c r="E980" s="318"/>
      <c r="F980" s="318"/>
      <c r="G980" s="318"/>
      <c r="H980" s="318"/>
      <c r="I980" s="158"/>
      <c r="J980" s="158"/>
      <c r="K980" s="158"/>
    </row>
    <row r="981" spans="1:11" s="159" customFormat="1">
      <c r="A981" s="316"/>
      <c r="B981" s="317"/>
      <c r="C981" s="317"/>
      <c r="D981" s="318"/>
      <c r="E981" s="318"/>
      <c r="F981" s="318"/>
      <c r="G981" s="318"/>
      <c r="H981" s="318"/>
      <c r="I981" s="158"/>
      <c r="J981" s="158"/>
      <c r="K981" s="158"/>
    </row>
    <row r="982" spans="1:11" s="159" customFormat="1">
      <c r="A982" s="316"/>
      <c r="B982" s="317"/>
      <c r="C982" s="317"/>
      <c r="D982" s="318"/>
      <c r="E982" s="318"/>
      <c r="F982" s="318"/>
      <c r="G982" s="318"/>
      <c r="H982" s="318"/>
      <c r="I982" s="158"/>
      <c r="J982" s="158"/>
      <c r="K982" s="158"/>
    </row>
    <row r="983" spans="1:11" s="159" customFormat="1">
      <c r="A983" s="316"/>
      <c r="B983" s="317"/>
      <c r="C983" s="317"/>
      <c r="D983" s="318"/>
      <c r="E983" s="318"/>
      <c r="F983" s="318"/>
      <c r="G983" s="318"/>
      <c r="H983" s="318"/>
      <c r="I983" s="158"/>
      <c r="J983" s="158"/>
      <c r="K983" s="158"/>
    </row>
    <row r="984" spans="1:11" s="159" customFormat="1">
      <c r="A984" s="316"/>
      <c r="B984" s="317"/>
      <c r="C984" s="317"/>
      <c r="D984" s="318"/>
      <c r="E984" s="318"/>
      <c r="F984" s="318"/>
      <c r="G984" s="318"/>
      <c r="H984" s="318"/>
      <c r="I984" s="158"/>
      <c r="J984" s="158"/>
      <c r="K984" s="158"/>
    </row>
    <row r="985" spans="1:11" s="159" customFormat="1">
      <c r="A985" s="316"/>
      <c r="B985" s="317"/>
      <c r="C985" s="317"/>
      <c r="D985" s="318"/>
      <c r="E985" s="318"/>
      <c r="F985" s="318"/>
      <c r="G985" s="318"/>
      <c r="H985" s="318"/>
      <c r="I985" s="158"/>
      <c r="J985" s="158"/>
      <c r="K985" s="158"/>
    </row>
    <row r="986" spans="1:11" s="159" customFormat="1">
      <c r="A986" s="316"/>
      <c r="B986" s="317"/>
      <c r="C986" s="317"/>
      <c r="D986" s="318"/>
      <c r="E986" s="318"/>
      <c r="F986" s="318"/>
      <c r="G986" s="318"/>
      <c r="H986" s="318"/>
      <c r="I986" s="158"/>
      <c r="J986" s="158"/>
      <c r="K986" s="158"/>
    </row>
    <row r="987" spans="1:11" s="159" customFormat="1">
      <c r="A987" s="316"/>
      <c r="B987" s="317"/>
      <c r="C987" s="317"/>
      <c r="D987" s="318"/>
      <c r="E987" s="318"/>
      <c r="F987" s="318"/>
      <c r="G987" s="318"/>
      <c r="H987" s="318"/>
      <c r="I987" s="158"/>
      <c r="J987" s="158"/>
      <c r="K987" s="158"/>
    </row>
    <row r="988" spans="1:11" s="159" customFormat="1">
      <c r="A988" s="316"/>
      <c r="B988" s="317"/>
      <c r="C988" s="317"/>
      <c r="D988" s="318"/>
      <c r="E988" s="318"/>
      <c r="F988" s="318"/>
      <c r="G988" s="318"/>
      <c r="H988" s="318"/>
      <c r="I988" s="158"/>
      <c r="J988" s="158"/>
      <c r="K988" s="158"/>
    </row>
    <row r="989" spans="1:11" s="159" customFormat="1">
      <c r="A989" s="316"/>
      <c r="B989" s="317"/>
      <c r="C989" s="317"/>
      <c r="D989" s="318"/>
      <c r="E989" s="318"/>
      <c r="F989" s="318"/>
      <c r="G989" s="318"/>
      <c r="H989" s="318"/>
      <c r="I989" s="158"/>
      <c r="J989" s="158"/>
      <c r="K989" s="158"/>
    </row>
    <row r="990" spans="1:11" s="159" customFormat="1">
      <c r="A990" s="316"/>
      <c r="B990" s="317"/>
      <c r="C990" s="317"/>
      <c r="D990" s="318"/>
      <c r="E990" s="318"/>
      <c r="F990" s="318"/>
      <c r="G990" s="318"/>
      <c r="H990" s="318"/>
      <c r="I990" s="158"/>
      <c r="J990" s="158"/>
      <c r="K990" s="158"/>
    </row>
    <row r="991" spans="1:11" s="159" customFormat="1">
      <c r="A991" s="316"/>
      <c r="B991" s="317"/>
      <c r="C991" s="317"/>
      <c r="D991" s="318"/>
      <c r="E991" s="318"/>
      <c r="F991" s="318"/>
      <c r="G991" s="318"/>
      <c r="H991" s="318"/>
      <c r="I991" s="158"/>
      <c r="J991" s="158"/>
      <c r="K991" s="158"/>
    </row>
    <row r="992" spans="1:11" s="159" customFormat="1">
      <c r="A992" s="316"/>
      <c r="B992" s="317"/>
      <c r="C992" s="317"/>
      <c r="D992" s="318"/>
      <c r="E992" s="318"/>
      <c r="F992" s="318"/>
      <c r="G992" s="318"/>
      <c r="H992" s="318"/>
      <c r="I992" s="158"/>
      <c r="J992" s="158"/>
      <c r="K992" s="158"/>
    </row>
    <row r="993" spans="1:11" s="159" customFormat="1">
      <c r="A993" s="316"/>
      <c r="B993" s="317"/>
      <c r="C993" s="317"/>
      <c r="D993" s="318"/>
      <c r="E993" s="318"/>
      <c r="F993" s="318"/>
      <c r="G993" s="318"/>
      <c r="H993" s="318"/>
      <c r="I993" s="158"/>
      <c r="J993" s="158"/>
      <c r="K993" s="158"/>
    </row>
    <row r="994" spans="1:11" s="159" customFormat="1">
      <c r="A994" s="316"/>
      <c r="B994" s="317"/>
      <c r="C994" s="317"/>
      <c r="D994" s="318"/>
      <c r="E994" s="318"/>
      <c r="F994" s="318"/>
      <c r="G994" s="318"/>
      <c r="H994" s="318"/>
      <c r="I994" s="158"/>
      <c r="J994" s="158"/>
      <c r="K994" s="158"/>
    </row>
    <row r="995" spans="1:11" s="159" customFormat="1">
      <c r="A995" s="316"/>
      <c r="B995" s="317"/>
      <c r="C995" s="317"/>
      <c r="D995" s="318"/>
      <c r="E995" s="318"/>
      <c r="F995" s="318"/>
      <c r="G995" s="318"/>
      <c r="H995" s="318"/>
      <c r="I995" s="158"/>
      <c r="J995" s="158"/>
      <c r="K995" s="158"/>
    </row>
    <row r="996" spans="1:11" s="159" customFormat="1">
      <c r="A996" s="316"/>
      <c r="B996" s="317"/>
      <c r="C996" s="317"/>
      <c r="D996" s="318"/>
      <c r="E996" s="318"/>
      <c r="F996" s="318"/>
      <c r="G996" s="318"/>
      <c r="H996" s="318"/>
      <c r="I996" s="158"/>
      <c r="J996" s="158"/>
      <c r="K996" s="158"/>
    </row>
    <row r="997" spans="1:11" s="159" customFormat="1">
      <c r="A997" s="316"/>
      <c r="B997" s="317"/>
      <c r="C997" s="317"/>
      <c r="D997" s="318"/>
      <c r="E997" s="318"/>
      <c r="F997" s="318"/>
      <c r="G997" s="318"/>
      <c r="H997" s="318"/>
      <c r="I997" s="158"/>
      <c r="J997" s="158"/>
      <c r="K997" s="158"/>
    </row>
    <row r="998" spans="1:11" s="159" customFormat="1">
      <c r="A998" s="316"/>
      <c r="B998" s="317"/>
      <c r="C998" s="317"/>
      <c r="D998" s="318"/>
      <c r="E998" s="318"/>
      <c r="F998" s="318"/>
      <c r="G998" s="318"/>
      <c r="H998" s="318"/>
      <c r="I998" s="158"/>
      <c r="J998" s="158"/>
      <c r="K998" s="158"/>
    </row>
    <row r="999" spans="1:11" s="159" customFormat="1">
      <c r="A999" s="316"/>
      <c r="B999" s="317"/>
      <c r="C999" s="317"/>
      <c r="D999" s="318"/>
      <c r="E999" s="318"/>
      <c r="F999" s="318"/>
      <c r="G999" s="318"/>
      <c r="H999" s="318"/>
      <c r="I999" s="158"/>
      <c r="J999" s="158"/>
      <c r="K999" s="158"/>
    </row>
    <row r="1000" spans="1:11" s="159" customFormat="1">
      <c r="A1000" s="316"/>
      <c r="B1000" s="317"/>
      <c r="C1000" s="317"/>
      <c r="D1000" s="318"/>
      <c r="E1000" s="318"/>
      <c r="F1000" s="318"/>
      <c r="G1000" s="318"/>
      <c r="H1000" s="318"/>
      <c r="I1000" s="158"/>
      <c r="J1000" s="158"/>
      <c r="K1000" s="158"/>
    </row>
    <row r="1001" spans="1:11" s="159" customFormat="1">
      <c r="A1001" s="316"/>
      <c r="B1001" s="317"/>
      <c r="C1001" s="317"/>
      <c r="D1001" s="318"/>
      <c r="E1001" s="318"/>
      <c r="F1001" s="318"/>
      <c r="G1001" s="318"/>
      <c r="H1001" s="318"/>
      <c r="I1001" s="158"/>
      <c r="J1001" s="158"/>
      <c r="K1001" s="158"/>
    </row>
    <row r="1002" spans="1:11" s="159" customFormat="1">
      <c r="A1002" s="316"/>
      <c r="B1002" s="317"/>
      <c r="C1002" s="317"/>
      <c r="D1002" s="318"/>
      <c r="E1002" s="318"/>
      <c r="F1002" s="318"/>
      <c r="G1002" s="318"/>
      <c r="H1002" s="318"/>
      <c r="I1002" s="158"/>
      <c r="J1002" s="158"/>
      <c r="K1002" s="158"/>
    </row>
    <row r="1003" spans="1:11" s="159" customFormat="1">
      <c r="A1003" s="316"/>
      <c r="B1003" s="317"/>
      <c r="C1003" s="317"/>
      <c r="D1003" s="318"/>
      <c r="E1003" s="318"/>
      <c r="F1003" s="318"/>
      <c r="G1003" s="318"/>
      <c r="H1003" s="318"/>
      <c r="I1003" s="158"/>
      <c r="J1003" s="158"/>
      <c r="K1003" s="158"/>
    </row>
    <row r="1004" spans="1:11" s="159" customFormat="1">
      <c r="A1004" s="316"/>
      <c r="B1004" s="317"/>
      <c r="C1004" s="317"/>
      <c r="D1004" s="318"/>
      <c r="E1004" s="318"/>
      <c r="F1004" s="318"/>
      <c r="G1004" s="318"/>
      <c r="H1004" s="318"/>
      <c r="I1004" s="158"/>
      <c r="J1004" s="158"/>
      <c r="K1004" s="158"/>
    </row>
    <row r="1005" spans="1:11" s="159" customFormat="1">
      <c r="A1005" s="316"/>
      <c r="B1005" s="317"/>
      <c r="C1005" s="317"/>
      <c r="D1005" s="318"/>
      <c r="E1005" s="318"/>
      <c r="F1005" s="318"/>
      <c r="G1005" s="318"/>
      <c r="H1005" s="318"/>
      <c r="I1005" s="158"/>
      <c r="J1005" s="158"/>
      <c r="K1005" s="158"/>
    </row>
    <row r="1006" spans="1:11" s="159" customFormat="1">
      <c r="A1006" s="316"/>
      <c r="B1006" s="317"/>
      <c r="C1006" s="317"/>
      <c r="D1006" s="318"/>
      <c r="E1006" s="318"/>
      <c r="F1006" s="318"/>
      <c r="G1006" s="318"/>
      <c r="H1006" s="318"/>
      <c r="I1006" s="158"/>
      <c r="J1006" s="158"/>
      <c r="K1006" s="158"/>
    </row>
    <row r="1007" spans="1:11" s="159" customFormat="1">
      <c r="A1007" s="316"/>
      <c r="B1007" s="317"/>
      <c r="C1007" s="317"/>
      <c r="D1007" s="318"/>
      <c r="E1007" s="318"/>
      <c r="F1007" s="318"/>
      <c r="G1007" s="318"/>
      <c r="H1007" s="318"/>
      <c r="I1007" s="158"/>
      <c r="J1007" s="158"/>
      <c r="K1007" s="158"/>
    </row>
    <row r="1008" spans="1:11" s="159" customFormat="1">
      <c r="A1008" s="316"/>
      <c r="B1008" s="317"/>
      <c r="C1008" s="317"/>
      <c r="D1008" s="318"/>
      <c r="E1008" s="318"/>
      <c r="F1008" s="318"/>
      <c r="G1008" s="318"/>
      <c r="H1008" s="318"/>
      <c r="I1008" s="158"/>
      <c r="J1008" s="158"/>
      <c r="K1008" s="158"/>
    </row>
    <row r="1009" spans="1:11" s="159" customFormat="1">
      <c r="A1009" s="316"/>
      <c r="B1009" s="317"/>
      <c r="C1009" s="317"/>
      <c r="D1009" s="318"/>
      <c r="E1009" s="318"/>
      <c r="F1009" s="318"/>
      <c r="G1009" s="318"/>
      <c r="H1009" s="318"/>
      <c r="I1009" s="158"/>
      <c r="J1009" s="158"/>
      <c r="K1009" s="158"/>
    </row>
    <row r="1010" spans="1:11" s="159" customFormat="1">
      <c r="A1010" s="316"/>
      <c r="B1010" s="317"/>
      <c r="C1010" s="317"/>
      <c r="D1010" s="318"/>
      <c r="E1010" s="318"/>
      <c r="F1010" s="318"/>
      <c r="G1010" s="318"/>
      <c r="H1010" s="318"/>
      <c r="I1010" s="158"/>
      <c r="J1010" s="158"/>
      <c r="K1010" s="158"/>
    </row>
    <row r="1011" spans="1:11" s="159" customFormat="1">
      <c r="A1011" s="316"/>
      <c r="B1011" s="317"/>
      <c r="C1011" s="317"/>
      <c r="D1011" s="318"/>
      <c r="E1011" s="318"/>
      <c r="F1011" s="318"/>
      <c r="G1011" s="318"/>
      <c r="H1011" s="318"/>
      <c r="I1011" s="158"/>
      <c r="J1011" s="158"/>
      <c r="K1011" s="158"/>
    </row>
    <row r="1012" spans="1:11" s="159" customFormat="1">
      <c r="A1012" s="316"/>
      <c r="B1012" s="317"/>
      <c r="C1012" s="317"/>
      <c r="D1012" s="318"/>
      <c r="E1012" s="318"/>
      <c r="F1012" s="318"/>
      <c r="G1012" s="318"/>
      <c r="H1012" s="318"/>
      <c r="I1012" s="158"/>
      <c r="J1012" s="158"/>
      <c r="K1012" s="158"/>
    </row>
    <row r="1013" spans="1:11" s="159" customFormat="1">
      <c r="A1013" s="316"/>
      <c r="B1013" s="317"/>
      <c r="C1013" s="317"/>
      <c r="D1013" s="318"/>
      <c r="E1013" s="318"/>
      <c r="F1013" s="318"/>
      <c r="G1013" s="318"/>
      <c r="H1013" s="318"/>
      <c r="I1013" s="158"/>
      <c r="J1013" s="158"/>
      <c r="K1013" s="158"/>
    </row>
    <row r="1014" spans="1:11" s="159" customFormat="1">
      <c r="A1014" s="316"/>
      <c r="B1014" s="317"/>
      <c r="C1014" s="317"/>
      <c r="D1014" s="318"/>
      <c r="E1014" s="318"/>
      <c r="F1014" s="318"/>
      <c r="G1014" s="318"/>
      <c r="H1014" s="318"/>
      <c r="I1014" s="158"/>
      <c r="J1014" s="158"/>
      <c r="K1014" s="158"/>
    </row>
    <row r="1015" spans="1:11" s="159" customFormat="1">
      <c r="A1015" s="316"/>
      <c r="B1015" s="317"/>
      <c r="C1015" s="317"/>
      <c r="D1015" s="318"/>
      <c r="E1015" s="318"/>
      <c r="F1015" s="318"/>
      <c r="G1015" s="318"/>
      <c r="H1015" s="318"/>
      <c r="I1015" s="158"/>
      <c r="J1015" s="158"/>
      <c r="K1015" s="158"/>
    </row>
    <row r="1016" spans="1:11" s="159" customFormat="1">
      <c r="A1016" s="316"/>
      <c r="B1016" s="317"/>
      <c r="C1016" s="317"/>
      <c r="D1016" s="318"/>
      <c r="E1016" s="318"/>
      <c r="F1016" s="318"/>
      <c r="G1016" s="318"/>
      <c r="H1016" s="318"/>
      <c r="I1016" s="158"/>
      <c r="J1016" s="158"/>
      <c r="K1016" s="158"/>
    </row>
    <row r="1017" spans="1:11" s="159" customFormat="1">
      <c r="A1017" s="316"/>
      <c r="B1017" s="317"/>
      <c r="C1017" s="317"/>
      <c r="D1017" s="318"/>
      <c r="E1017" s="318"/>
      <c r="F1017" s="318"/>
      <c r="G1017" s="318"/>
      <c r="H1017" s="318"/>
      <c r="I1017" s="158"/>
      <c r="J1017" s="158"/>
      <c r="K1017" s="158"/>
    </row>
    <row r="1018" spans="1:11" s="159" customFormat="1">
      <c r="A1018" s="316"/>
      <c r="B1018" s="317"/>
      <c r="C1018" s="317"/>
      <c r="D1018" s="318"/>
      <c r="E1018" s="318"/>
      <c r="F1018" s="318"/>
      <c r="G1018" s="318"/>
      <c r="H1018" s="318"/>
      <c r="I1018" s="158"/>
      <c r="J1018" s="158"/>
      <c r="K1018" s="158"/>
    </row>
    <row r="1019" spans="1:11" s="159" customFormat="1">
      <c r="A1019" s="316"/>
      <c r="B1019" s="317"/>
      <c r="C1019" s="317"/>
      <c r="D1019" s="318"/>
      <c r="E1019" s="318"/>
      <c r="F1019" s="318"/>
      <c r="G1019" s="318"/>
      <c r="H1019" s="318"/>
      <c r="I1019" s="158"/>
      <c r="J1019" s="158"/>
      <c r="K1019" s="158"/>
    </row>
    <row r="1020" spans="1:11" s="159" customFormat="1">
      <c r="A1020" s="316"/>
      <c r="B1020" s="317"/>
      <c r="C1020" s="317"/>
      <c r="D1020" s="318"/>
      <c r="E1020" s="318"/>
      <c r="F1020" s="318"/>
      <c r="G1020" s="318"/>
      <c r="H1020" s="318"/>
      <c r="I1020" s="158"/>
      <c r="J1020" s="158"/>
      <c r="K1020" s="158"/>
    </row>
    <row r="1021" spans="1:11" s="159" customFormat="1">
      <c r="A1021" s="316"/>
      <c r="B1021" s="317"/>
      <c r="C1021" s="317"/>
      <c r="D1021" s="318"/>
      <c r="E1021" s="318"/>
      <c r="F1021" s="318"/>
      <c r="G1021" s="318"/>
      <c r="H1021" s="318"/>
      <c r="I1021" s="158"/>
      <c r="J1021" s="158"/>
      <c r="K1021" s="158"/>
    </row>
    <row r="1022" spans="1:11" s="159" customFormat="1">
      <c r="A1022" s="316"/>
      <c r="B1022" s="317"/>
      <c r="C1022" s="317"/>
      <c r="D1022" s="318"/>
      <c r="E1022" s="318"/>
      <c r="F1022" s="318"/>
      <c r="G1022" s="318"/>
      <c r="H1022" s="318"/>
      <c r="I1022" s="158"/>
      <c r="J1022" s="158"/>
      <c r="K1022" s="158"/>
    </row>
    <row r="1023" spans="1:11" s="159" customFormat="1">
      <c r="A1023" s="316"/>
      <c r="B1023" s="317"/>
      <c r="C1023" s="317"/>
      <c r="D1023" s="318"/>
      <c r="E1023" s="318"/>
      <c r="F1023" s="318"/>
      <c r="G1023" s="318"/>
      <c r="H1023" s="318"/>
      <c r="I1023" s="158"/>
      <c r="J1023" s="158"/>
      <c r="K1023" s="158"/>
    </row>
    <row r="1024" spans="1:11" s="159" customFormat="1">
      <c r="A1024" s="316"/>
      <c r="B1024" s="317"/>
      <c r="C1024" s="317"/>
      <c r="D1024" s="318"/>
      <c r="E1024" s="318"/>
      <c r="F1024" s="318"/>
      <c r="G1024" s="318"/>
      <c r="H1024" s="318"/>
      <c r="I1024" s="158"/>
      <c r="J1024" s="158"/>
      <c r="K1024" s="158"/>
    </row>
    <row r="1025" spans="1:11" s="159" customFormat="1">
      <c r="A1025" s="316"/>
      <c r="B1025" s="317"/>
      <c r="C1025" s="317"/>
      <c r="D1025" s="318"/>
      <c r="E1025" s="318"/>
      <c r="F1025" s="318"/>
      <c r="G1025" s="318"/>
      <c r="H1025" s="318"/>
      <c r="I1025" s="158"/>
      <c r="J1025" s="158"/>
      <c r="K1025" s="158"/>
    </row>
    <row r="1026" spans="1:11" s="159" customFormat="1">
      <c r="A1026" s="316"/>
      <c r="B1026" s="317"/>
      <c r="C1026" s="317"/>
      <c r="D1026" s="318"/>
      <c r="E1026" s="318"/>
      <c r="F1026" s="318"/>
      <c r="G1026" s="318"/>
      <c r="H1026" s="318"/>
      <c r="I1026" s="158"/>
      <c r="J1026" s="158"/>
      <c r="K1026" s="158"/>
    </row>
    <row r="1027" spans="1:11" s="159" customFormat="1">
      <c r="A1027" s="316"/>
      <c r="B1027" s="317"/>
      <c r="C1027" s="317"/>
      <c r="D1027" s="318"/>
      <c r="E1027" s="318"/>
      <c r="F1027" s="318"/>
      <c r="G1027" s="318"/>
      <c r="H1027" s="318"/>
      <c r="I1027" s="158"/>
      <c r="J1027" s="158"/>
      <c r="K1027" s="158"/>
    </row>
    <row r="1028" spans="1:11" s="159" customFormat="1">
      <c r="A1028" s="316"/>
      <c r="B1028" s="317"/>
      <c r="C1028" s="317"/>
      <c r="D1028" s="318"/>
      <c r="E1028" s="318"/>
      <c r="F1028" s="318"/>
      <c r="G1028" s="318"/>
      <c r="H1028" s="318"/>
      <c r="I1028" s="158"/>
      <c r="J1028" s="158"/>
      <c r="K1028" s="158"/>
    </row>
    <row r="1029" spans="1:11" s="159" customFormat="1">
      <c r="A1029" s="316"/>
      <c r="B1029" s="317"/>
      <c r="C1029" s="317"/>
      <c r="D1029" s="318"/>
      <c r="E1029" s="318"/>
      <c r="F1029" s="318"/>
      <c r="G1029" s="318"/>
      <c r="H1029" s="318"/>
      <c r="I1029" s="158"/>
      <c r="J1029" s="158"/>
      <c r="K1029" s="158"/>
    </row>
    <row r="1030" spans="1:11" s="159" customFormat="1">
      <c r="A1030" s="316"/>
      <c r="B1030" s="317"/>
      <c r="C1030" s="317"/>
      <c r="D1030" s="318"/>
      <c r="E1030" s="318"/>
      <c r="F1030" s="318"/>
      <c r="G1030" s="318"/>
      <c r="H1030" s="318"/>
      <c r="I1030" s="158"/>
      <c r="J1030" s="158"/>
      <c r="K1030" s="158"/>
    </row>
    <row r="1031" spans="1:11" s="159" customFormat="1">
      <c r="A1031" s="316"/>
      <c r="B1031" s="317"/>
      <c r="C1031" s="317"/>
      <c r="D1031" s="318"/>
      <c r="E1031" s="318"/>
      <c r="F1031" s="318"/>
      <c r="G1031" s="318"/>
      <c r="H1031" s="318"/>
      <c r="I1031" s="158"/>
      <c r="J1031" s="158"/>
      <c r="K1031" s="158"/>
    </row>
    <row r="1032" spans="1:11" s="159" customFormat="1">
      <c r="A1032" s="316"/>
      <c r="B1032" s="317"/>
      <c r="C1032" s="317"/>
      <c r="D1032" s="318"/>
      <c r="E1032" s="318"/>
      <c r="F1032" s="318"/>
      <c r="G1032" s="318"/>
      <c r="H1032" s="318"/>
      <c r="I1032" s="158"/>
      <c r="J1032" s="158"/>
      <c r="K1032" s="158"/>
    </row>
    <row r="1033" spans="1:11" s="159" customFormat="1">
      <c r="A1033" s="316"/>
      <c r="B1033" s="317"/>
      <c r="C1033" s="317"/>
      <c r="D1033" s="318"/>
      <c r="E1033" s="318"/>
      <c r="F1033" s="318"/>
      <c r="G1033" s="318"/>
      <c r="H1033" s="318"/>
      <c r="I1033" s="158"/>
      <c r="J1033" s="158"/>
      <c r="K1033" s="158"/>
    </row>
    <row r="1034" spans="1:11" s="159" customFormat="1">
      <c r="A1034" s="316"/>
      <c r="B1034" s="317"/>
      <c r="C1034" s="317"/>
      <c r="D1034" s="318"/>
      <c r="E1034" s="318"/>
      <c r="F1034" s="318"/>
      <c r="G1034" s="318"/>
      <c r="H1034" s="318"/>
      <c r="I1034" s="158"/>
      <c r="J1034" s="158"/>
      <c r="K1034" s="158"/>
    </row>
    <row r="1035" spans="1:11" s="159" customFormat="1">
      <c r="A1035" s="316"/>
      <c r="B1035" s="317"/>
      <c r="C1035" s="317"/>
      <c r="D1035" s="318"/>
      <c r="E1035" s="318"/>
      <c r="F1035" s="318"/>
      <c r="G1035" s="318"/>
      <c r="H1035" s="318"/>
      <c r="I1035" s="158"/>
      <c r="J1035" s="158"/>
      <c r="K1035" s="158"/>
    </row>
    <row r="1036" spans="1:11" s="159" customFormat="1">
      <c r="A1036" s="316"/>
      <c r="B1036" s="317"/>
      <c r="C1036" s="317"/>
      <c r="D1036" s="318"/>
      <c r="E1036" s="318"/>
      <c r="F1036" s="318"/>
      <c r="G1036" s="318"/>
      <c r="H1036" s="318"/>
      <c r="I1036" s="158"/>
      <c r="J1036" s="158"/>
      <c r="K1036" s="158"/>
    </row>
    <row r="1037" spans="1:11" s="159" customFormat="1">
      <c r="A1037" s="316"/>
      <c r="B1037" s="317"/>
      <c r="C1037" s="317"/>
      <c r="D1037" s="318"/>
      <c r="E1037" s="318"/>
      <c r="F1037" s="318"/>
      <c r="G1037" s="318"/>
      <c r="H1037" s="318"/>
      <c r="I1037" s="158"/>
      <c r="J1037" s="158"/>
      <c r="K1037" s="158"/>
    </row>
    <row r="1038" spans="1:11" s="159" customFormat="1">
      <c r="A1038" s="316"/>
      <c r="B1038" s="317"/>
      <c r="C1038" s="317"/>
      <c r="D1038" s="318"/>
      <c r="E1038" s="318"/>
      <c r="F1038" s="318"/>
      <c r="G1038" s="318"/>
      <c r="H1038" s="318"/>
      <c r="I1038" s="158"/>
      <c r="J1038" s="158"/>
      <c r="K1038" s="158"/>
    </row>
    <row r="1039" spans="1:11" s="159" customFormat="1">
      <c r="A1039" s="316"/>
      <c r="B1039" s="317"/>
      <c r="C1039" s="317"/>
      <c r="D1039" s="318"/>
      <c r="E1039" s="318"/>
      <c r="F1039" s="318"/>
      <c r="G1039" s="318"/>
      <c r="H1039" s="318"/>
      <c r="I1039" s="158"/>
      <c r="J1039" s="158"/>
      <c r="K1039" s="158"/>
    </row>
    <row r="1040" spans="1:11" s="159" customFormat="1">
      <c r="A1040" s="316"/>
      <c r="B1040" s="317"/>
      <c r="C1040" s="317"/>
      <c r="D1040" s="318"/>
      <c r="E1040" s="318"/>
      <c r="F1040" s="318"/>
      <c r="G1040" s="318"/>
      <c r="H1040" s="318"/>
      <c r="I1040" s="158"/>
      <c r="J1040" s="158"/>
      <c r="K1040" s="158"/>
    </row>
    <row r="1041" spans="1:11" s="159" customFormat="1">
      <c r="A1041" s="316"/>
      <c r="B1041" s="317"/>
      <c r="C1041" s="317"/>
      <c r="D1041" s="318"/>
      <c r="E1041" s="318"/>
      <c r="F1041" s="318"/>
      <c r="G1041" s="318"/>
      <c r="H1041" s="318"/>
      <c r="I1041" s="158"/>
      <c r="J1041" s="158"/>
      <c r="K1041" s="158"/>
    </row>
    <row r="1042" spans="1:11" s="159" customFormat="1">
      <c r="A1042" s="316"/>
      <c r="B1042" s="317"/>
      <c r="C1042" s="317"/>
      <c r="D1042" s="318"/>
      <c r="E1042" s="318"/>
      <c r="F1042" s="318"/>
      <c r="G1042" s="318"/>
      <c r="H1042" s="318"/>
      <c r="I1042" s="158"/>
      <c r="J1042" s="158"/>
      <c r="K1042" s="158"/>
    </row>
    <row r="1043" spans="1:11" s="159" customFormat="1">
      <c r="A1043" s="316"/>
      <c r="B1043" s="317"/>
      <c r="C1043" s="317"/>
      <c r="D1043" s="318"/>
      <c r="E1043" s="318"/>
      <c r="F1043" s="318"/>
      <c r="G1043" s="318"/>
      <c r="H1043" s="318"/>
      <c r="I1043" s="158"/>
      <c r="J1043" s="158"/>
      <c r="K1043" s="158"/>
    </row>
    <row r="1044" spans="1:11" s="159" customFormat="1">
      <c r="A1044" s="316"/>
      <c r="B1044" s="317"/>
      <c r="C1044" s="317"/>
      <c r="D1044" s="318"/>
      <c r="E1044" s="318"/>
      <c r="F1044" s="318"/>
      <c r="G1044" s="318"/>
      <c r="H1044" s="318"/>
      <c r="I1044" s="158"/>
      <c r="J1044" s="158"/>
      <c r="K1044" s="158"/>
    </row>
    <row r="1045" spans="1:11" s="159" customFormat="1">
      <c r="A1045" s="316"/>
      <c r="B1045" s="317"/>
      <c r="C1045" s="317"/>
      <c r="D1045" s="318"/>
      <c r="E1045" s="318"/>
      <c r="F1045" s="318"/>
      <c r="G1045" s="318"/>
      <c r="H1045" s="318"/>
      <c r="I1045" s="158"/>
      <c r="J1045" s="158"/>
      <c r="K1045" s="158"/>
    </row>
    <row r="1046" spans="1:11" s="159" customFormat="1">
      <c r="A1046" s="316"/>
      <c r="B1046" s="317"/>
      <c r="C1046" s="317"/>
      <c r="D1046" s="318"/>
      <c r="E1046" s="318"/>
      <c r="F1046" s="318"/>
      <c r="G1046" s="318"/>
      <c r="H1046" s="318"/>
      <c r="I1046" s="158"/>
      <c r="J1046" s="158"/>
      <c r="K1046" s="158"/>
    </row>
    <row r="1047" spans="1:11" s="159" customFormat="1">
      <c r="A1047" s="316"/>
      <c r="B1047" s="317"/>
      <c r="C1047" s="317"/>
      <c r="D1047" s="318"/>
      <c r="E1047" s="318"/>
      <c r="F1047" s="318"/>
      <c r="G1047" s="318"/>
      <c r="H1047" s="318"/>
      <c r="I1047" s="158"/>
      <c r="J1047" s="158"/>
      <c r="K1047" s="158"/>
    </row>
    <row r="1048" spans="1:11" s="159" customFormat="1">
      <c r="A1048" s="316"/>
      <c r="B1048" s="317"/>
      <c r="C1048" s="317"/>
      <c r="D1048" s="318"/>
      <c r="E1048" s="318"/>
      <c r="F1048" s="318"/>
      <c r="G1048" s="318"/>
      <c r="H1048" s="318"/>
      <c r="I1048" s="158"/>
      <c r="J1048" s="158"/>
      <c r="K1048" s="158"/>
    </row>
    <row r="1049" spans="1:11" s="159" customFormat="1">
      <c r="A1049" s="316"/>
      <c r="B1049" s="317"/>
      <c r="C1049" s="317"/>
      <c r="D1049" s="318"/>
      <c r="E1049" s="318"/>
      <c r="F1049" s="318"/>
      <c r="G1049" s="318"/>
      <c r="H1049" s="318"/>
      <c r="I1049" s="158"/>
      <c r="J1049" s="158"/>
      <c r="K1049" s="158"/>
    </row>
    <row r="1050" spans="1:11" s="159" customFormat="1">
      <c r="A1050" s="316"/>
      <c r="B1050" s="317"/>
      <c r="C1050" s="317"/>
      <c r="D1050" s="318"/>
      <c r="E1050" s="318"/>
      <c r="F1050" s="318"/>
      <c r="G1050" s="318"/>
      <c r="H1050" s="318"/>
      <c r="I1050" s="158"/>
      <c r="J1050" s="158"/>
      <c r="K1050" s="158"/>
    </row>
    <row r="1051" spans="1:11" s="159" customFormat="1">
      <c r="A1051" s="316"/>
      <c r="B1051" s="317"/>
      <c r="C1051" s="317"/>
      <c r="D1051" s="318"/>
      <c r="E1051" s="318"/>
      <c r="F1051" s="318"/>
      <c r="G1051" s="318"/>
      <c r="H1051" s="318"/>
      <c r="I1051" s="158"/>
      <c r="J1051" s="158"/>
      <c r="K1051" s="158"/>
    </row>
    <row r="1052" spans="1:11" s="159" customFormat="1">
      <c r="A1052" s="316"/>
      <c r="B1052" s="317"/>
      <c r="C1052" s="317"/>
      <c r="D1052" s="318"/>
      <c r="E1052" s="318"/>
      <c r="F1052" s="318"/>
      <c r="G1052" s="318"/>
      <c r="H1052" s="318"/>
      <c r="I1052" s="158"/>
      <c r="J1052" s="158"/>
      <c r="K1052" s="158"/>
    </row>
    <row r="1053" spans="1:11" s="159" customFormat="1">
      <c r="A1053" s="316"/>
      <c r="B1053" s="317"/>
      <c r="C1053" s="317"/>
      <c r="D1053" s="318"/>
      <c r="E1053" s="318"/>
      <c r="F1053" s="318"/>
      <c r="G1053" s="318"/>
      <c r="H1053" s="318"/>
      <c r="I1053" s="158"/>
      <c r="J1053" s="158"/>
      <c r="K1053" s="158"/>
    </row>
    <row r="1054" spans="1:11" s="159" customFormat="1">
      <c r="A1054" s="316"/>
      <c r="B1054" s="317"/>
      <c r="C1054" s="317"/>
      <c r="D1054" s="318"/>
      <c r="E1054" s="318"/>
      <c r="F1054" s="318"/>
      <c r="G1054" s="318"/>
      <c r="H1054" s="318"/>
      <c r="I1054" s="158"/>
      <c r="J1054" s="158"/>
      <c r="K1054" s="158"/>
    </row>
    <row r="1055" spans="1:11" s="159" customFormat="1">
      <c r="A1055" s="316"/>
      <c r="B1055" s="317"/>
      <c r="C1055" s="317"/>
      <c r="D1055" s="318"/>
      <c r="E1055" s="318"/>
      <c r="F1055" s="318"/>
      <c r="G1055" s="318"/>
      <c r="H1055" s="318"/>
      <c r="I1055" s="158"/>
      <c r="J1055" s="158"/>
      <c r="K1055" s="158"/>
    </row>
    <row r="1056" spans="1:11" s="159" customFormat="1">
      <c r="A1056" s="316"/>
      <c r="B1056" s="317"/>
      <c r="C1056" s="317"/>
      <c r="D1056" s="318"/>
      <c r="E1056" s="318"/>
      <c r="F1056" s="318"/>
      <c r="G1056" s="318"/>
      <c r="H1056" s="318"/>
      <c r="I1056" s="158"/>
      <c r="J1056" s="158"/>
      <c r="K1056" s="158"/>
    </row>
    <row r="1057" spans="1:11" s="159" customFormat="1">
      <c r="A1057" s="316"/>
      <c r="B1057" s="317"/>
      <c r="C1057" s="317"/>
      <c r="D1057" s="318"/>
      <c r="E1057" s="318"/>
      <c r="F1057" s="318"/>
      <c r="G1057" s="318"/>
      <c r="H1057" s="318"/>
      <c r="I1057" s="158"/>
      <c r="J1057" s="158"/>
      <c r="K1057" s="158"/>
    </row>
    <row r="1058" spans="1:11" s="159" customFormat="1">
      <c r="A1058" s="316"/>
      <c r="B1058" s="317"/>
      <c r="C1058" s="317"/>
      <c r="D1058" s="318"/>
      <c r="E1058" s="318"/>
      <c r="F1058" s="318"/>
      <c r="G1058" s="318"/>
      <c r="H1058" s="318"/>
      <c r="I1058" s="158"/>
      <c r="J1058" s="158"/>
      <c r="K1058" s="158"/>
    </row>
    <row r="1059" spans="1:11" s="159" customFormat="1">
      <c r="A1059" s="316"/>
      <c r="B1059" s="317"/>
      <c r="C1059" s="317"/>
      <c r="D1059" s="318"/>
      <c r="E1059" s="318"/>
      <c r="F1059" s="318"/>
      <c r="G1059" s="318"/>
      <c r="H1059" s="318"/>
      <c r="I1059" s="158"/>
      <c r="J1059" s="158"/>
      <c r="K1059" s="158"/>
    </row>
    <row r="1060" spans="1:11" s="159" customFormat="1">
      <c r="A1060" s="316"/>
      <c r="B1060" s="317"/>
      <c r="C1060" s="317"/>
      <c r="D1060" s="318"/>
      <c r="E1060" s="318"/>
      <c r="F1060" s="318"/>
      <c r="G1060" s="318"/>
      <c r="H1060" s="318"/>
      <c r="I1060" s="158"/>
      <c r="J1060" s="158"/>
      <c r="K1060" s="158"/>
    </row>
    <row r="1061" spans="1:11" s="159" customFormat="1">
      <c r="A1061" s="316"/>
      <c r="B1061" s="317"/>
      <c r="C1061" s="317"/>
      <c r="D1061" s="318"/>
      <c r="E1061" s="318"/>
      <c r="F1061" s="318"/>
      <c r="G1061" s="318"/>
      <c r="H1061" s="318"/>
      <c r="I1061" s="158"/>
      <c r="J1061" s="158"/>
      <c r="K1061" s="158"/>
    </row>
    <row r="1062" spans="1:11" s="159" customFormat="1">
      <c r="A1062" s="316"/>
      <c r="B1062" s="317"/>
      <c r="C1062" s="317"/>
      <c r="D1062" s="318"/>
      <c r="E1062" s="318"/>
      <c r="F1062" s="318"/>
      <c r="G1062" s="318"/>
      <c r="H1062" s="318"/>
      <c r="I1062" s="158"/>
      <c r="J1062" s="158"/>
      <c r="K1062" s="158"/>
    </row>
    <row r="1063" spans="1:11" s="159" customFormat="1">
      <c r="A1063" s="316"/>
      <c r="B1063" s="317"/>
      <c r="C1063" s="317"/>
      <c r="D1063" s="318"/>
      <c r="E1063" s="318"/>
      <c r="F1063" s="318"/>
      <c r="G1063" s="318"/>
      <c r="H1063" s="318"/>
      <c r="I1063" s="158"/>
      <c r="J1063" s="158"/>
      <c r="K1063" s="158"/>
    </row>
    <row r="1064" spans="1:11" s="159" customFormat="1">
      <c r="A1064" s="316"/>
      <c r="B1064" s="317"/>
      <c r="C1064" s="317"/>
      <c r="D1064" s="318"/>
      <c r="E1064" s="318"/>
      <c r="F1064" s="318"/>
      <c r="G1064" s="318"/>
      <c r="H1064" s="318"/>
      <c r="I1064" s="158"/>
      <c r="J1064" s="158"/>
      <c r="K1064" s="158"/>
    </row>
    <row r="1065" spans="1:11" s="159" customFormat="1">
      <c r="A1065" s="316"/>
      <c r="B1065" s="317"/>
      <c r="C1065" s="317"/>
      <c r="D1065" s="318"/>
      <c r="E1065" s="318"/>
      <c r="F1065" s="318"/>
      <c r="G1065" s="318"/>
      <c r="H1065" s="318"/>
      <c r="I1065" s="158"/>
      <c r="J1065" s="158"/>
      <c r="K1065" s="158"/>
    </row>
    <row r="1066" spans="1:11" s="159" customFormat="1">
      <c r="A1066" s="316"/>
      <c r="B1066" s="317"/>
      <c r="C1066" s="317"/>
      <c r="D1066" s="318"/>
      <c r="E1066" s="318"/>
      <c r="F1066" s="318"/>
      <c r="G1066" s="318"/>
      <c r="H1066" s="318"/>
      <c r="I1066" s="158"/>
      <c r="J1066" s="158"/>
      <c r="K1066" s="158"/>
    </row>
    <row r="1067" spans="1:11" s="159" customFormat="1">
      <c r="A1067" s="316"/>
      <c r="B1067" s="317"/>
      <c r="C1067" s="317"/>
      <c r="D1067" s="318"/>
      <c r="E1067" s="318"/>
      <c r="F1067" s="318"/>
      <c r="G1067" s="318"/>
      <c r="H1067" s="318"/>
      <c r="I1067" s="158"/>
      <c r="J1067" s="158"/>
      <c r="K1067" s="158"/>
    </row>
    <row r="1068" spans="1:11" s="159" customFormat="1">
      <c r="A1068" s="316"/>
      <c r="B1068" s="317"/>
      <c r="C1068" s="317"/>
      <c r="D1068" s="318"/>
      <c r="E1068" s="318"/>
      <c r="F1068" s="318"/>
      <c r="G1068" s="318"/>
      <c r="H1068" s="318"/>
      <c r="I1068" s="158"/>
      <c r="J1068" s="158"/>
      <c r="K1068" s="158"/>
    </row>
    <row r="1069" spans="1:11" s="159" customFormat="1">
      <c r="A1069" s="316"/>
      <c r="B1069" s="317"/>
      <c r="C1069" s="317"/>
      <c r="D1069" s="318"/>
      <c r="E1069" s="318"/>
      <c r="F1069" s="318"/>
      <c r="G1069" s="318"/>
      <c r="H1069" s="318"/>
      <c r="I1069" s="158"/>
      <c r="J1069" s="158"/>
      <c r="K1069" s="158"/>
    </row>
    <row r="1070" spans="1:11" s="159" customFormat="1">
      <c r="A1070" s="316"/>
      <c r="B1070" s="317"/>
      <c r="C1070" s="317"/>
      <c r="D1070" s="318"/>
      <c r="E1070" s="318"/>
      <c r="F1070" s="318"/>
      <c r="G1070" s="318"/>
      <c r="H1070" s="318"/>
      <c r="I1070" s="158"/>
      <c r="J1070" s="158"/>
      <c r="K1070" s="158"/>
    </row>
    <row r="1071" spans="1:11" s="159" customFormat="1">
      <c r="A1071" s="316"/>
      <c r="B1071" s="317"/>
      <c r="C1071" s="317"/>
      <c r="D1071" s="318"/>
      <c r="E1071" s="318"/>
      <c r="F1071" s="318"/>
      <c r="G1071" s="318"/>
      <c r="H1071" s="318"/>
      <c r="I1071" s="158"/>
      <c r="J1071" s="158"/>
      <c r="K1071" s="158"/>
    </row>
    <row r="1072" spans="1:11" s="159" customFormat="1">
      <c r="A1072" s="316"/>
      <c r="B1072" s="317"/>
      <c r="C1072" s="317"/>
      <c r="D1072" s="318"/>
      <c r="E1072" s="318"/>
      <c r="F1072" s="318"/>
      <c r="G1072" s="318"/>
      <c r="H1072" s="318"/>
      <c r="I1072" s="158"/>
      <c r="J1072" s="158"/>
      <c r="K1072" s="158"/>
    </row>
    <row r="1073" spans="1:11" s="159" customFormat="1">
      <c r="A1073" s="316"/>
      <c r="B1073" s="317"/>
      <c r="C1073" s="317"/>
      <c r="D1073" s="318"/>
      <c r="E1073" s="318"/>
      <c r="F1073" s="318"/>
      <c r="G1073" s="318"/>
      <c r="H1073" s="318"/>
      <c r="I1073" s="158"/>
      <c r="J1073" s="158"/>
      <c r="K1073" s="158"/>
    </row>
    <row r="1074" spans="1:11" s="159" customFormat="1">
      <c r="A1074" s="316"/>
      <c r="B1074" s="317"/>
      <c r="C1074" s="317"/>
      <c r="D1074" s="318"/>
      <c r="E1074" s="318"/>
      <c r="F1074" s="318"/>
      <c r="G1074" s="318"/>
      <c r="H1074" s="318"/>
      <c r="I1074" s="158"/>
      <c r="J1074" s="158"/>
      <c r="K1074" s="158"/>
    </row>
    <row r="1075" spans="1:11" s="159" customFormat="1">
      <c r="A1075" s="316"/>
      <c r="B1075" s="317"/>
      <c r="C1075" s="317"/>
      <c r="D1075" s="318"/>
      <c r="E1075" s="318"/>
      <c r="F1075" s="318"/>
      <c r="G1075" s="318"/>
      <c r="H1075" s="318"/>
      <c r="I1075" s="158"/>
      <c r="J1075" s="158"/>
      <c r="K1075" s="158"/>
    </row>
    <row r="1076" spans="1:11" s="159" customFormat="1">
      <c r="A1076" s="316"/>
      <c r="B1076" s="317"/>
      <c r="C1076" s="317"/>
      <c r="D1076" s="318"/>
      <c r="E1076" s="318"/>
      <c r="F1076" s="318"/>
      <c r="G1076" s="318"/>
      <c r="H1076" s="318"/>
      <c r="I1076" s="158"/>
      <c r="J1076" s="158"/>
      <c r="K1076" s="158"/>
    </row>
    <row r="1077" spans="1:11" s="159" customFormat="1">
      <c r="A1077" s="316"/>
      <c r="B1077" s="317"/>
      <c r="C1077" s="317"/>
      <c r="D1077" s="318"/>
      <c r="E1077" s="318"/>
      <c r="F1077" s="318"/>
      <c r="G1077" s="318"/>
      <c r="H1077" s="318"/>
      <c r="I1077" s="158"/>
      <c r="J1077" s="158"/>
      <c r="K1077" s="158"/>
    </row>
    <row r="1078" spans="1:11" s="159" customFormat="1">
      <c r="A1078" s="316"/>
      <c r="B1078" s="317"/>
      <c r="C1078" s="317"/>
      <c r="D1078" s="318"/>
      <c r="E1078" s="318"/>
      <c r="F1078" s="318"/>
      <c r="G1078" s="318"/>
      <c r="H1078" s="318"/>
      <c r="I1078" s="158"/>
      <c r="J1078" s="158"/>
      <c r="K1078" s="158"/>
    </row>
    <row r="1079" spans="1:11" s="159" customFormat="1">
      <c r="A1079" s="316"/>
      <c r="B1079" s="317"/>
      <c r="C1079" s="317"/>
      <c r="D1079" s="318"/>
      <c r="E1079" s="318"/>
      <c r="F1079" s="318"/>
      <c r="G1079" s="318"/>
      <c r="H1079" s="318"/>
      <c r="I1079" s="158"/>
      <c r="J1079" s="158"/>
      <c r="K1079" s="158"/>
    </row>
    <row r="1080" spans="1:11" s="159" customFormat="1">
      <c r="A1080" s="316"/>
      <c r="B1080" s="317"/>
      <c r="C1080" s="317"/>
      <c r="D1080" s="318"/>
      <c r="E1080" s="318"/>
      <c r="F1080" s="318"/>
      <c r="G1080" s="318"/>
      <c r="H1080" s="318"/>
      <c r="I1080" s="158"/>
      <c r="J1080" s="158"/>
      <c r="K1080" s="158"/>
    </row>
    <row r="1081" spans="1:11" s="159" customFormat="1">
      <c r="A1081" s="316"/>
      <c r="B1081" s="317"/>
      <c r="C1081" s="317"/>
      <c r="D1081" s="318"/>
      <c r="E1081" s="318"/>
      <c r="F1081" s="318"/>
      <c r="G1081" s="318"/>
      <c r="H1081" s="318"/>
      <c r="I1081" s="158"/>
      <c r="J1081" s="158"/>
      <c r="K1081" s="158"/>
    </row>
    <row r="1082" spans="1:11" s="159" customFormat="1">
      <c r="A1082" s="316"/>
      <c r="B1082" s="317"/>
      <c r="C1082" s="317"/>
      <c r="D1082" s="318"/>
      <c r="E1082" s="318"/>
      <c r="F1082" s="318"/>
      <c r="G1082" s="318"/>
      <c r="H1082" s="318"/>
      <c r="I1082" s="158"/>
      <c r="J1082" s="158"/>
      <c r="K1082" s="158"/>
    </row>
    <row r="1083" spans="1:11" s="159" customFormat="1">
      <c r="A1083" s="316"/>
      <c r="B1083" s="317"/>
      <c r="C1083" s="317"/>
      <c r="D1083" s="318"/>
      <c r="E1083" s="318"/>
      <c r="F1083" s="318"/>
      <c r="G1083" s="318"/>
      <c r="H1083" s="318"/>
      <c r="I1083" s="158"/>
      <c r="J1083" s="158"/>
      <c r="K1083" s="158"/>
    </row>
    <row r="1084" spans="1:11" s="159" customFormat="1">
      <c r="A1084" s="316"/>
      <c r="B1084" s="317"/>
      <c r="C1084" s="317"/>
      <c r="D1084" s="318"/>
      <c r="E1084" s="318"/>
      <c r="F1084" s="318"/>
      <c r="G1084" s="318"/>
      <c r="H1084" s="318"/>
      <c r="I1084" s="158"/>
      <c r="J1084" s="158"/>
      <c r="K1084" s="158"/>
    </row>
    <row r="1085" spans="1:11" s="159" customFormat="1">
      <c r="A1085" s="316"/>
      <c r="B1085" s="317"/>
      <c r="C1085" s="317"/>
      <c r="D1085" s="318"/>
      <c r="E1085" s="318"/>
      <c r="F1085" s="318"/>
      <c r="G1085" s="318"/>
      <c r="H1085" s="318"/>
      <c r="I1085" s="158"/>
      <c r="J1085" s="158"/>
      <c r="K1085" s="158"/>
    </row>
    <row r="1086" spans="1:11" s="159" customFormat="1">
      <c r="A1086" s="316"/>
      <c r="B1086" s="317"/>
      <c r="C1086" s="317"/>
      <c r="D1086" s="318"/>
      <c r="E1086" s="318"/>
      <c r="F1086" s="318"/>
      <c r="G1086" s="318"/>
      <c r="H1086" s="318"/>
      <c r="I1086" s="158"/>
      <c r="J1086" s="158"/>
      <c r="K1086" s="158"/>
    </row>
    <row r="1087" spans="1:11" s="159" customFormat="1">
      <c r="A1087" s="316"/>
      <c r="B1087" s="317"/>
      <c r="C1087" s="317"/>
      <c r="D1087" s="318"/>
      <c r="E1087" s="318"/>
      <c r="F1087" s="318"/>
      <c r="G1087" s="318"/>
      <c r="H1087" s="318"/>
      <c r="I1087" s="158"/>
      <c r="J1087" s="158"/>
      <c r="K1087" s="158"/>
    </row>
    <row r="1088" spans="1:11" s="159" customFormat="1">
      <c r="A1088" s="316"/>
      <c r="B1088" s="317"/>
      <c r="C1088" s="317"/>
      <c r="D1088" s="318"/>
      <c r="E1088" s="318"/>
      <c r="F1088" s="318"/>
      <c r="G1088" s="318"/>
      <c r="H1088" s="318"/>
      <c r="I1088" s="158"/>
      <c r="J1088" s="158"/>
      <c r="K1088" s="158"/>
    </row>
    <row r="1089" spans="1:11" s="159" customFormat="1">
      <c r="A1089" s="316"/>
      <c r="B1089" s="317"/>
      <c r="C1089" s="317"/>
      <c r="D1089" s="318"/>
      <c r="E1089" s="318"/>
      <c r="F1089" s="318"/>
      <c r="G1089" s="318"/>
      <c r="H1089" s="318"/>
      <c r="I1089" s="158"/>
      <c r="J1089" s="158"/>
      <c r="K1089" s="158"/>
    </row>
    <row r="1090" spans="1:11" s="159" customFormat="1">
      <c r="A1090" s="316"/>
      <c r="B1090" s="317"/>
      <c r="C1090" s="317"/>
      <c r="D1090" s="318"/>
      <c r="E1090" s="318"/>
      <c r="F1090" s="318"/>
      <c r="G1090" s="318"/>
      <c r="H1090" s="318"/>
      <c r="I1090" s="158"/>
      <c r="J1090" s="158"/>
      <c r="K1090" s="158"/>
    </row>
    <row r="1091" spans="1:11" s="159" customFormat="1">
      <c r="A1091" s="316"/>
      <c r="B1091" s="317"/>
      <c r="C1091" s="317"/>
      <c r="D1091" s="318"/>
      <c r="E1091" s="318"/>
      <c r="F1091" s="318"/>
      <c r="G1091" s="318"/>
      <c r="H1091" s="318"/>
      <c r="I1091" s="158"/>
      <c r="J1091" s="158"/>
      <c r="K1091" s="158"/>
    </row>
    <row r="1092" spans="1:11" s="159" customFormat="1">
      <c r="A1092" s="316"/>
      <c r="B1092" s="317"/>
      <c r="C1092" s="317"/>
      <c r="D1092" s="318"/>
      <c r="E1092" s="318"/>
      <c r="F1092" s="318"/>
      <c r="G1092" s="318"/>
      <c r="H1092" s="318"/>
      <c r="I1092" s="158"/>
      <c r="J1092" s="158"/>
      <c r="K1092" s="158"/>
    </row>
    <row r="1093" spans="1:11" s="159" customFormat="1">
      <c r="A1093" s="316"/>
      <c r="B1093" s="317"/>
      <c r="C1093" s="317"/>
      <c r="D1093" s="318"/>
      <c r="E1093" s="318"/>
      <c r="F1093" s="318"/>
      <c r="G1093" s="318"/>
      <c r="H1093" s="318"/>
      <c r="I1093" s="158"/>
      <c r="J1093" s="158"/>
      <c r="K1093" s="158"/>
    </row>
    <row r="1094" spans="1:11" s="159" customFormat="1">
      <c r="A1094" s="316"/>
      <c r="B1094" s="317"/>
      <c r="C1094" s="317"/>
      <c r="D1094" s="318"/>
      <c r="E1094" s="318"/>
      <c r="F1094" s="318"/>
      <c r="G1094" s="318"/>
      <c r="H1094" s="318"/>
      <c r="I1094" s="158"/>
      <c r="J1094" s="158"/>
      <c r="K1094" s="158"/>
    </row>
    <row r="1095" spans="1:11" s="159" customFormat="1">
      <c r="A1095" s="316"/>
      <c r="B1095" s="317"/>
      <c r="C1095" s="317"/>
      <c r="D1095" s="318"/>
      <c r="E1095" s="318"/>
      <c r="F1095" s="318"/>
      <c r="G1095" s="318"/>
      <c r="H1095" s="318"/>
      <c r="I1095" s="158"/>
      <c r="J1095" s="158"/>
      <c r="K1095" s="158"/>
    </row>
    <row r="1096" spans="1:11" s="159" customFormat="1">
      <c r="A1096" s="316"/>
      <c r="B1096" s="317"/>
      <c r="C1096" s="317"/>
      <c r="D1096" s="318"/>
      <c r="E1096" s="318"/>
      <c r="F1096" s="318"/>
      <c r="G1096" s="318"/>
      <c r="H1096" s="318"/>
      <c r="I1096" s="158"/>
      <c r="J1096" s="158"/>
      <c r="K1096" s="158"/>
    </row>
    <row r="1097" spans="1:11" s="159" customFormat="1">
      <c r="A1097" s="316"/>
      <c r="B1097" s="317"/>
      <c r="C1097" s="317"/>
      <c r="D1097" s="318"/>
      <c r="E1097" s="318"/>
      <c r="F1097" s="318"/>
      <c r="G1097" s="318"/>
      <c r="H1097" s="318"/>
      <c r="I1097" s="158"/>
      <c r="J1097" s="158"/>
      <c r="K1097" s="158"/>
    </row>
    <row r="1098" spans="1:11" s="159" customFormat="1">
      <c r="A1098" s="316"/>
      <c r="B1098" s="317"/>
      <c r="C1098" s="317"/>
      <c r="D1098" s="318"/>
      <c r="E1098" s="318"/>
      <c r="F1098" s="318"/>
      <c r="G1098" s="318"/>
      <c r="H1098" s="318"/>
      <c r="I1098" s="158"/>
      <c r="J1098" s="158"/>
      <c r="K1098" s="158"/>
    </row>
    <row r="1099" spans="1:11" s="159" customFormat="1">
      <c r="A1099" s="316"/>
      <c r="B1099" s="317"/>
      <c r="C1099" s="317"/>
      <c r="D1099" s="318"/>
      <c r="E1099" s="318"/>
      <c r="F1099" s="318"/>
      <c r="G1099" s="318"/>
      <c r="H1099" s="318"/>
      <c r="I1099" s="158"/>
      <c r="J1099" s="158"/>
      <c r="K1099" s="158"/>
    </row>
    <row r="1100" spans="1:11" s="159" customFormat="1">
      <c r="A1100" s="316"/>
      <c r="B1100" s="317"/>
      <c r="C1100" s="317"/>
      <c r="D1100" s="318"/>
      <c r="E1100" s="318"/>
      <c r="F1100" s="318"/>
      <c r="G1100" s="318"/>
      <c r="H1100" s="318"/>
      <c r="I1100" s="158"/>
      <c r="J1100" s="158"/>
      <c r="K1100" s="158"/>
    </row>
    <row r="1101" spans="1:11" s="159" customFormat="1">
      <c r="A1101" s="316"/>
      <c r="B1101" s="317"/>
      <c r="C1101" s="317"/>
      <c r="D1101" s="318"/>
      <c r="E1101" s="318"/>
      <c r="F1101" s="318"/>
      <c r="G1101" s="318"/>
      <c r="H1101" s="318"/>
      <c r="I1101" s="158"/>
      <c r="J1101" s="158"/>
      <c r="K1101" s="158"/>
    </row>
    <row r="1102" spans="1:11" s="159" customFormat="1">
      <c r="A1102" s="316"/>
      <c r="B1102" s="317"/>
      <c r="C1102" s="317"/>
      <c r="D1102" s="318"/>
      <c r="E1102" s="318"/>
      <c r="F1102" s="318"/>
      <c r="G1102" s="318"/>
      <c r="H1102" s="318"/>
      <c r="I1102" s="158"/>
      <c r="J1102" s="158"/>
      <c r="K1102" s="158"/>
    </row>
    <row r="1103" spans="1:11" s="159" customFormat="1">
      <c r="A1103" s="316"/>
      <c r="B1103" s="317"/>
      <c r="C1103" s="317"/>
      <c r="D1103" s="318"/>
      <c r="E1103" s="318"/>
      <c r="F1103" s="318"/>
      <c r="G1103" s="318"/>
      <c r="H1103" s="318"/>
      <c r="I1103" s="158"/>
      <c r="J1103" s="158"/>
      <c r="K1103" s="158"/>
    </row>
    <row r="1104" spans="1:11" s="159" customFormat="1">
      <c r="A1104" s="316"/>
      <c r="B1104" s="317"/>
      <c r="C1104" s="317"/>
      <c r="D1104" s="318"/>
      <c r="E1104" s="318"/>
      <c r="F1104" s="318"/>
      <c r="G1104" s="318"/>
      <c r="H1104" s="318"/>
      <c r="I1104" s="158"/>
      <c r="J1104" s="158"/>
      <c r="K1104" s="158"/>
    </row>
    <row r="1105" spans="1:11" s="159" customFormat="1">
      <c r="A1105" s="316"/>
      <c r="B1105" s="317"/>
      <c r="C1105" s="317"/>
      <c r="D1105" s="318"/>
      <c r="E1105" s="318"/>
      <c r="F1105" s="318"/>
      <c r="G1105" s="318"/>
      <c r="H1105" s="318"/>
      <c r="I1105" s="158"/>
      <c r="J1105" s="158"/>
      <c r="K1105" s="158"/>
    </row>
    <row r="1106" spans="1:11" s="159" customFormat="1">
      <c r="A1106" s="316"/>
      <c r="B1106" s="317"/>
      <c r="C1106" s="317"/>
      <c r="D1106" s="318"/>
      <c r="E1106" s="318"/>
      <c r="F1106" s="318"/>
      <c r="G1106" s="318"/>
      <c r="H1106" s="318"/>
      <c r="I1106" s="158"/>
      <c r="J1106" s="158"/>
      <c r="K1106" s="158"/>
    </row>
    <row r="1107" spans="1:11" s="159" customFormat="1">
      <c r="A1107" s="316"/>
      <c r="B1107" s="317"/>
      <c r="C1107" s="317"/>
      <c r="D1107" s="318"/>
      <c r="E1107" s="318"/>
      <c r="F1107" s="318"/>
      <c r="G1107" s="318"/>
      <c r="H1107" s="318"/>
      <c r="I1107" s="158"/>
      <c r="J1107" s="158"/>
      <c r="K1107" s="158"/>
    </row>
    <row r="1108" spans="1:11" s="159" customFormat="1">
      <c r="A1108" s="316"/>
      <c r="B1108" s="317"/>
      <c r="C1108" s="317"/>
      <c r="D1108" s="318"/>
      <c r="E1108" s="318"/>
      <c r="F1108" s="318"/>
      <c r="G1108" s="318"/>
      <c r="H1108" s="318"/>
      <c r="I1108" s="158"/>
      <c r="J1108" s="158"/>
      <c r="K1108" s="158"/>
    </row>
    <row r="1109" spans="1:11" s="159" customFormat="1">
      <c r="A1109" s="316"/>
      <c r="B1109" s="317"/>
      <c r="C1109" s="317"/>
      <c r="D1109" s="318"/>
      <c r="E1109" s="318"/>
      <c r="F1109" s="318"/>
      <c r="G1109" s="318"/>
      <c r="H1109" s="318"/>
      <c r="I1109" s="158"/>
      <c r="J1109" s="158"/>
      <c r="K1109" s="158"/>
    </row>
    <row r="1110" spans="1:11" s="159" customFormat="1">
      <c r="A1110" s="316"/>
      <c r="B1110" s="317"/>
      <c r="C1110" s="317"/>
      <c r="D1110" s="318"/>
      <c r="E1110" s="318"/>
      <c r="F1110" s="318"/>
      <c r="G1110" s="318"/>
      <c r="H1110" s="318"/>
      <c r="I1110" s="158"/>
      <c r="J1110" s="158"/>
      <c r="K1110" s="158"/>
    </row>
    <row r="1111" spans="1:11" s="159" customFormat="1">
      <c r="A1111" s="316"/>
      <c r="B1111" s="317"/>
      <c r="C1111" s="317"/>
      <c r="D1111" s="318"/>
      <c r="E1111" s="318"/>
      <c r="F1111" s="318"/>
      <c r="G1111" s="318"/>
      <c r="H1111" s="318"/>
      <c r="I1111" s="158"/>
      <c r="J1111" s="158"/>
      <c r="K1111" s="158"/>
    </row>
    <row r="1112" spans="1:11" s="159" customFormat="1">
      <c r="A1112" s="316"/>
      <c r="B1112" s="317"/>
      <c r="C1112" s="317"/>
      <c r="D1112" s="318"/>
      <c r="E1112" s="318"/>
      <c r="F1112" s="318"/>
      <c r="G1112" s="318"/>
      <c r="H1112" s="318"/>
      <c r="I1112" s="158"/>
      <c r="J1112" s="158"/>
      <c r="K1112" s="158"/>
    </row>
    <row r="1113" spans="1:11" s="159" customFormat="1">
      <c r="A1113" s="316"/>
      <c r="B1113" s="317"/>
      <c r="C1113" s="317"/>
      <c r="D1113" s="318"/>
      <c r="E1113" s="318"/>
      <c r="F1113" s="318"/>
      <c r="G1113" s="318"/>
      <c r="H1113" s="318"/>
      <c r="I1113" s="158"/>
      <c r="J1113" s="158"/>
      <c r="K1113" s="158"/>
    </row>
    <row r="1114" spans="1:11" s="159" customFormat="1">
      <c r="A1114" s="316"/>
      <c r="B1114" s="317"/>
      <c r="C1114" s="317"/>
      <c r="D1114" s="318"/>
      <c r="E1114" s="318"/>
      <c r="F1114" s="318"/>
      <c r="G1114" s="318"/>
      <c r="H1114" s="318"/>
      <c r="I1114" s="158"/>
      <c r="J1114" s="158"/>
      <c r="K1114" s="158"/>
    </row>
    <row r="1115" spans="1:11" s="159" customFormat="1">
      <c r="A1115" s="316"/>
      <c r="B1115" s="317"/>
      <c r="C1115" s="317"/>
      <c r="D1115" s="318"/>
      <c r="E1115" s="318"/>
      <c r="F1115" s="318"/>
      <c r="G1115" s="318"/>
      <c r="H1115" s="318"/>
      <c r="I1115" s="158"/>
      <c r="J1115" s="158"/>
      <c r="K1115" s="158"/>
    </row>
    <row r="1116" spans="1:11" s="159" customFormat="1">
      <c r="A1116" s="316"/>
      <c r="B1116" s="317"/>
      <c r="C1116" s="317"/>
      <c r="D1116" s="318"/>
      <c r="E1116" s="318"/>
      <c r="F1116" s="318"/>
      <c r="G1116" s="318"/>
      <c r="H1116" s="318"/>
      <c r="I1116" s="158"/>
      <c r="J1116" s="158"/>
      <c r="K1116" s="158"/>
    </row>
    <row r="1117" spans="1:11" s="159" customFormat="1">
      <c r="A1117" s="316"/>
      <c r="B1117" s="317"/>
      <c r="C1117" s="317"/>
      <c r="D1117" s="318"/>
      <c r="E1117" s="318"/>
      <c r="F1117" s="318"/>
      <c r="G1117" s="318"/>
      <c r="H1117" s="318"/>
      <c r="I1117" s="158"/>
      <c r="J1117" s="158"/>
      <c r="K1117" s="158"/>
    </row>
    <row r="1118" spans="1:11" s="159" customFormat="1">
      <c r="A1118" s="316"/>
      <c r="B1118" s="317"/>
      <c r="C1118" s="317"/>
      <c r="D1118" s="318"/>
      <c r="E1118" s="318"/>
      <c r="F1118" s="318"/>
      <c r="G1118" s="318"/>
      <c r="H1118" s="318"/>
      <c r="I1118" s="158"/>
      <c r="J1118" s="158"/>
      <c r="K1118" s="158"/>
    </row>
    <row r="1119" spans="1:11" s="159" customFormat="1">
      <c r="A1119" s="316"/>
      <c r="B1119" s="317"/>
      <c r="C1119" s="317"/>
      <c r="D1119" s="318"/>
      <c r="E1119" s="318"/>
      <c r="F1119" s="318"/>
      <c r="G1119" s="318"/>
      <c r="H1119" s="318"/>
      <c r="I1119" s="158"/>
      <c r="J1119" s="158"/>
      <c r="K1119" s="158"/>
    </row>
    <row r="1120" spans="1:11" s="159" customFormat="1">
      <c r="A1120" s="316"/>
      <c r="B1120" s="317"/>
      <c r="C1120" s="317"/>
      <c r="D1120" s="318"/>
      <c r="E1120" s="318"/>
      <c r="F1120" s="318"/>
      <c r="G1120" s="318"/>
      <c r="H1120" s="318"/>
      <c r="I1120" s="158"/>
      <c r="J1120" s="158"/>
      <c r="K1120" s="158"/>
    </row>
    <row r="1121" spans="1:11" s="159" customFormat="1">
      <c r="A1121" s="316"/>
      <c r="B1121" s="317"/>
      <c r="C1121" s="317"/>
      <c r="D1121" s="318"/>
      <c r="E1121" s="318"/>
      <c r="F1121" s="318"/>
      <c r="G1121" s="318"/>
      <c r="H1121" s="318"/>
      <c r="I1121" s="158"/>
      <c r="J1121" s="158"/>
      <c r="K1121" s="158"/>
    </row>
    <row r="1122" spans="1:11" s="159" customFormat="1">
      <c r="A1122" s="316"/>
      <c r="B1122" s="317"/>
      <c r="C1122" s="317"/>
      <c r="D1122" s="318"/>
      <c r="E1122" s="318"/>
      <c r="F1122" s="318"/>
      <c r="G1122" s="318"/>
      <c r="H1122" s="318"/>
      <c r="I1122" s="158"/>
      <c r="J1122" s="158"/>
      <c r="K1122" s="158"/>
    </row>
    <row r="1123" spans="1:11" s="159" customFormat="1">
      <c r="A1123" s="316"/>
      <c r="B1123" s="317"/>
      <c r="C1123" s="317"/>
      <c r="D1123" s="318"/>
      <c r="E1123" s="318"/>
      <c r="F1123" s="318"/>
      <c r="G1123" s="318"/>
      <c r="H1123" s="318"/>
      <c r="I1123" s="158"/>
      <c r="J1123" s="158"/>
      <c r="K1123" s="158"/>
    </row>
    <row r="1124" spans="1:11" s="159" customFormat="1">
      <c r="A1124" s="316"/>
      <c r="B1124" s="317"/>
      <c r="C1124" s="317"/>
      <c r="D1124" s="318"/>
      <c r="E1124" s="318"/>
      <c r="F1124" s="318"/>
      <c r="G1124" s="318"/>
      <c r="H1124" s="318"/>
      <c r="I1124" s="158"/>
      <c r="J1124" s="158"/>
      <c r="K1124" s="158"/>
    </row>
    <row r="1125" spans="1:11" s="159" customFormat="1">
      <c r="A1125" s="316"/>
      <c r="B1125" s="317"/>
      <c r="C1125" s="317"/>
      <c r="D1125" s="318"/>
      <c r="E1125" s="318"/>
      <c r="F1125" s="318"/>
      <c r="G1125" s="318"/>
      <c r="H1125" s="318"/>
      <c r="I1125" s="158"/>
      <c r="J1125" s="158"/>
      <c r="K1125" s="158"/>
    </row>
    <row r="1126" spans="1:11" s="159" customFormat="1">
      <c r="A1126" s="316"/>
      <c r="B1126" s="317"/>
      <c r="C1126" s="317"/>
      <c r="D1126" s="318"/>
      <c r="E1126" s="318"/>
      <c r="F1126" s="318"/>
      <c r="G1126" s="318"/>
      <c r="H1126" s="318"/>
      <c r="I1126" s="158"/>
      <c r="J1126" s="158"/>
      <c r="K1126" s="158"/>
    </row>
    <row r="1127" spans="1:11" s="159" customFormat="1">
      <c r="A1127" s="316"/>
      <c r="B1127" s="317"/>
      <c r="C1127" s="317"/>
      <c r="D1127" s="318"/>
      <c r="E1127" s="318"/>
      <c r="F1127" s="318"/>
      <c r="G1127" s="318"/>
      <c r="H1127" s="318"/>
      <c r="I1127" s="158"/>
      <c r="J1127" s="158"/>
      <c r="K1127" s="158"/>
    </row>
    <row r="1128" spans="1:11" s="159" customFormat="1">
      <c r="A1128" s="316"/>
      <c r="B1128" s="317"/>
      <c r="C1128" s="317"/>
      <c r="D1128" s="318"/>
      <c r="E1128" s="318"/>
      <c r="F1128" s="318"/>
      <c r="G1128" s="318"/>
      <c r="H1128" s="318"/>
      <c r="I1128" s="158"/>
      <c r="J1128" s="158"/>
      <c r="K1128" s="158"/>
    </row>
    <row r="1129" spans="1:11" s="159" customFormat="1">
      <c r="A1129" s="316"/>
      <c r="B1129" s="317"/>
      <c r="C1129" s="317"/>
      <c r="D1129" s="318"/>
      <c r="E1129" s="318"/>
      <c r="F1129" s="318"/>
      <c r="G1129" s="318"/>
      <c r="H1129" s="318"/>
      <c r="I1129" s="158"/>
      <c r="J1129" s="158"/>
      <c r="K1129" s="158"/>
    </row>
    <row r="1130" spans="1:11" s="159" customFormat="1">
      <c r="A1130" s="316"/>
      <c r="B1130" s="317"/>
      <c r="C1130" s="317"/>
      <c r="D1130" s="318"/>
      <c r="E1130" s="318"/>
      <c r="F1130" s="318"/>
      <c r="G1130" s="318"/>
      <c r="H1130" s="318"/>
      <c r="I1130" s="158"/>
      <c r="J1130" s="158"/>
      <c r="K1130" s="158"/>
    </row>
    <row r="1131" spans="1:11" s="159" customFormat="1">
      <c r="A1131" s="316"/>
      <c r="B1131" s="317"/>
      <c r="C1131" s="317"/>
      <c r="D1131" s="318"/>
      <c r="E1131" s="318"/>
      <c r="F1131" s="318"/>
      <c r="G1131" s="318"/>
      <c r="H1131" s="318"/>
      <c r="I1131" s="158"/>
      <c r="J1131" s="158"/>
      <c r="K1131" s="158"/>
    </row>
    <row r="1132" spans="1:11" s="159" customFormat="1">
      <c r="A1132" s="316"/>
      <c r="B1132" s="317"/>
      <c r="C1132" s="317"/>
      <c r="D1132" s="318"/>
      <c r="E1132" s="318"/>
      <c r="F1132" s="318"/>
      <c r="G1132" s="318"/>
      <c r="H1132" s="318"/>
      <c r="I1132" s="158"/>
      <c r="J1132" s="158"/>
      <c r="K1132" s="158"/>
    </row>
    <row r="1133" spans="1:11" s="159" customFormat="1">
      <c r="A1133" s="316"/>
      <c r="B1133" s="317"/>
      <c r="C1133" s="317"/>
      <c r="D1133" s="318"/>
      <c r="E1133" s="318"/>
      <c r="F1133" s="318"/>
      <c r="G1133" s="318"/>
      <c r="H1133" s="318"/>
      <c r="I1133" s="158"/>
      <c r="J1133" s="158"/>
      <c r="K1133" s="158"/>
    </row>
    <row r="1134" spans="1:11" s="159" customFormat="1">
      <c r="A1134" s="316"/>
      <c r="B1134" s="317"/>
      <c r="C1134" s="317"/>
      <c r="D1134" s="318"/>
      <c r="E1134" s="318"/>
      <c r="F1134" s="318"/>
      <c r="G1134" s="318"/>
      <c r="H1134" s="318"/>
      <c r="I1134" s="158"/>
      <c r="J1134" s="158"/>
      <c r="K1134" s="158"/>
    </row>
    <row r="1135" spans="1:11" s="159" customFormat="1">
      <c r="A1135" s="316"/>
      <c r="B1135" s="317"/>
      <c r="C1135" s="317"/>
      <c r="D1135" s="318"/>
      <c r="E1135" s="318"/>
      <c r="F1135" s="318"/>
      <c r="G1135" s="318"/>
      <c r="H1135" s="318"/>
      <c r="I1135" s="158"/>
      <c r="J1135" s="158"/>
      <c r="K1135" s="158"/>
    </row>
    <row r="1136" spans="1:11" s="159" customFormat="1">
      <c r="A1136" s="316"/>
      <c r="B1136" s="317"/>
      <c r="C1136" s="317"/>
      <c r="D1136" s="318"/>
      <c r="E1136" s="318"/>
      <c r="F1136" s="318"/>
      <c r="G1136" s="318"/>
      <c r="H1136" s="318"/>
      <c r="I1136" s="158"/>
      <c r="J1136" s="158"/>
      <c r="K1136" s="158"/>
    </row>
    <row r="1137" spans="1:11" s="159" customFormat="1">
      <c r="A1137" s="316"/>
      <c r="B1137" s="317"/>
      <c r="C1137" s="317"/>
      <c r="D1137" s="318"/>
      <c r="E1137" s="318"/>
      <c r="F1137" s="318"/>
      <c r="G1137" s="318"/>
      <c r="H1137" s="318"/>
      <c r="I1137" s="158"/>
      <c r="J1137" s="158"/>
      <c r="K1137" s="158"/>
    </row>
    <row r="1138" spans="1:11" s="159" customFormat="1">
      <c r="A1138" s="316"/>
      <c r="B1138" s="317"/>
      <c r="C1138" s="317"/>
      <c r="D1138" s="318"/>
      <c r="E1138" s="318"/>
      <c r="F1138" s="318"/>
      <c r="G1138" s="318"/>
      <c r="H1138" s="318"/>
      <c r="I1138" s="158"/>
      <c r="J1138" s="158"/>
      <c r="K1138" s="158"/>
    </row>
    <row r="1139" spans="1:11" s="159" customFormat="1">
      <c r="A1139" s="316"/>
      <c r="B1139" s="317"/>
      <c r="C1139" s="317"/>
      <c r="D1139" s="318"/>
      <c r="E1139" s="318"/>
      <c r="F1139" s="318"/>
      <c r="G1139" s="318"/>
      <c r="H1139" s="318"/>
      <c r="I1139" s="158"/>
      <c r="J1139" s="158"/>
      <c r="K1139" s="158"/>
    </row>
    <row r="1140" spans="1:11" s="159" customFormat="1">
      <c r="A1140" s="316"/>
      <c r="B1140" s="317"/>
      <c r="C1140" s="317"/>
      <c r="D1140" s="318"/>
      <c r="E1140" s="318"/>
      <c r="F1140" s="318"/>
      <c r="G1140" s="318"/>
      <c r="H1140" s="318"/>
      <c r="I1140" s="158"/>
      <c r="J1140" s="158"/>
      <c r="K1140" s="158"/>
    </row>
    <row r="1141" spans="1:11" s="159" customFormat="1">
      <c r="A1141" s="316"/>
      <c r="B1141" s="317"/>
      <c r="C1141" s="317"/>
      <c r="D1141" s="318"/>
      <c r="E1141" s="318"/>
      <c r="F1141" s="318"/>
      <c r="G1141" s="318"/>
      <c r="H1141" s="318"/>
      <c r="I1141" s="158"/>
      <c r="J1141" s="158"/>
      <c r="K1141" s="158"/>
    </row>
    <row r="1142" spans="1:11" s="159" customFormat="1">
      <c r="A1142" s="316"/>
      <c r="B1142" s="317"/>
      <c r="C1142" s="317"/>
      <c r="D1142" s="318"/>
      <c r="E1142" s="318"/>
      <c r="F1142" s="318"/>
      <c r="G1142" s="318"/>
      <c r="H1142" s="318"/>
      <c r="I1142" s="158"/>
      <c r="J1142" s="158"/>
      <c r="K1142" s="158"/>
    </row>
    <row r="1143" spans="1:11" s="159" customFormat="1">
      <c r="A1143" s="316"/>
      <c r="B1143" s="317"/>
      <c r="C1143" s="317"/>
      <c r="D1143" s="318"/>
      <c r="E1143" s="318"/>
      <c r="F1143" s="318"/>
      <c r="G1143" s="318"/>
      <c r="H1143" s="318"/>
      <c r="I1143" s="158"/>
      <c r="J1143" s="158"/>
      <c r="K1143" s="158"/>
    </row>
    <row r="1144" spans="1:11" s="159" customFormat="1">
      <c r="A1144" s="316"/>
      <c r="B1144" s="317"/>
      <c r="C1144" s="317"/>
      <c r="D1144" s="318"/>
      <c r="E1144" s="318"/>
      <c r="F1144" s="318"/>
      <c r="G1144" s="318"/>
      <c r="H1144" s="318"/>
      <c r="I1144" s="158"/>
      <c r="J1144" s="158"/>
      <c r="K1144" s="158"/>
    </row>
    <row r="1145" spans="1:11" s="159" customFormat="1">
      <c r="A1145" s="316"/>
      <c r="B1145" s="317"/>
      <c r="C1145" s="317"/>
      <c r="D1145" s="318"/>
      <c r="E1145" s="318"/>
      <c r="F1145" s="318"/>
      <c r="G1145" s="318"/>
      <c r="H1145" s="318"/>
      <c r="I1145" s="158"/>
      <c r="J1145" s="158"/>
      <c r="K1145" s="158"/>
    </row>
    <row r="1146" spans="1:11" s="159" customFormat="1">
      <c r="A1146" s="316"/>
      <c r="B1146" s="317"/>
      <c r="C1146" s="317"/>
      <c r="D1146" s="318"/>
      <c r="E1146" s="318"/>
      <c r="F1146" s="318"/>
      <c r="G1146" s="318"/>
      <c r="H1146" s="318"/>
      <c r="I1146" s="158"/>
      <c r="J1146" s="158"/>
      <c r="K1146" s="158"/>
    </row>
    <row r="1147" spans="1:11" s="159" customFormat="1">
      <c r="A1147" s="316"/>
      <c r="B1147" s="317"/>
      <c r="C1147" s="317"/>
      <c r="D1147" s="318"/>
      <c r="E1147" s="318"/>
      <c r="F1147" s="318"/>
      <c r="G1147" s="318"/>
      <c r="H1147" s="318"/>
      <c r="I1147" s="158"/>
      <c r="J1147" s="158"/>
      <c r="K1147" s="158"/>
    </row>
    <row r="1148" spans="1:11" s="159" customFormat="1">
      <c r="A1148" s="316"/>
      <c r="B1148" s="317"/>
      <c r="C1148" s="317"/>
      <c r="D1148" s="318"/>
      <c r="E1148" s="318"/>
      <c r="F1148" s="318"/>
      <c r="G1148" s="318"/>
      <c r="H1148" s="318"/>
      <c r="I1148" s="158"/>
      <c r="J1148" s="158"/>
      <c r="K1148" s="158"/>
    </row>
    <row r="1149" spans="1:11" s="159" customFormat="1">
      <c r="A1149" s="316"/>
      <c r="B1149" s="317"/>
      <c r="C1149" s="317"/>
      <c r="D1149" s="318"/>
      <c r="E1149" s="318"/>
      <c r="F1149" s="318"/>
      <c r="G1149" s="318"/>
      <c r="H1149" s="318"/>
      <c r="I1149" s="158"/>
      <c r="J1149" s="158"/>
      <c r="K1149" s="158"/>
    </row>
    <row r="1150" spans="1:11" s="159" customFormat="1">
      <c r="A1150" s="316"/>
      <c r="B1150" s="317"/>
      <c r="C1150" s="317"/>
      <c r="D1150" s="318"/>
      <c r="E1150" s="318"/>
      <c r="F1150" s="318"/>
      <c r="G1150" s="318"/>
      <c r="H1150" s="318"/>
      <c r="I1150" s="158"/>
      <c r="J1150" s="158"/>
      <c r="K1150" s="158"/>
    </row>
    <row r="1151" spans="1:11" s="159" customFormat="1">
      <c r="A1151" s="316"/>
      <c r="B1151" s="317"/>
      <c r="C1151" s="317"/>
      <c r="D1151" s="318"/>
      <c r="E1151" s="318"/>
      <c r="F1151" s="318"/>
      <c r="G1151" s="318"/>
      <c r="H1151" s="318"/>
      <c r="I1151" s="158"/>
      <c r="J1151" s="158"/>
      <c r="K1151" s="158"/>
    </row>
    <row r="1152" spans="1:11" s="159" customFormat="1">
      <c r="A1152" s="316"/>
      <c r="B1152" s="317"/>
      <c r="C1152" s="317"/>
      <c r="D1152" s="318"/>
      <c r="E1152" s="318"/>
      <c r="F1152" s="318"/>
      <c r="G1152" s="318"/>
      <c r="H1152" s="318"/>
      <c r="I1152" s="158"/>
      <c r="J1152" s="158"/>
      <c r="K1152" s="158"/>
    </row>
    <row r="1153" spans="1:11" s="159" customFormat="1">
      <c r="A1153" s="316"/>
      <c r="B1153" s="317"/>
      <c r="C1153" s="317"/>
      <c r="D1153" s="318"/>
      <c r="E1153" s="318"/>
      <c r="F1153" s="318"/>
      <c r="G1153" s="318"/>
      <c r="H1153" s="318"/>
      <c r="I1153" s="158"/>
      <c r="J1153" s="158"/>
      <c r="K1153" s="158"/>
    </row>
    <row r="1154" spans="1:11" s="159" customFormat="1">
      <c r="A1154" s="316"/>
      <c r="B1154" s="317"/>
      <c r="C1154" s="317"/>
      <c r="D1154" s="318"/>
      <c r="E1154" s="318"/>
      <c r="F1154" s="318"/>
      <c r="G1154" s="318"/>
      <c r="H1154" s="318"/>
      <c r="I1154" s="158"/>
      <c r="J1154" s="158"/>
      <c r="K1154" s="158"/>
    </row>
    <row r="1155" spans="1:11" s="159" customFormat="1">
      <c r="A1155" s="316"/>
      <c r="B1155" s="317"/>
      <c r="C1155" s="317"/>
      <c r="D1155" s="318"/>
      <c r="E1155" s="318"/>
      <c r="F1155" s="318"/>
      <c r="G1155" s="318"/>
      <c r="H1155" s="318"/>
      <c r="I1155" s="158"/>
      <c r="J1155" s="158"/>
      <c r="K1155" s="158"/>
    </row>
    <row r="1156" spans="1:11" s="159" customFormat="1">
      <c r="A1156" s="316"/>
      <c r="B1156" s="317"/>
      <c r="C1156" s="317"/>
      <c r="D1156" s="318"/>
      <c r="E1156" s="318"/>
      <c r="F1156" s="318"/>
      <c r="G1156" s="318"/>
      <c r="H1156" s="318"/>
      <c r="I1156" s="158"/>
      <c r="J1156" s="158"/>
      <c r="K1156" s="158"/>
    </row>
    <row r="1157" spans="1:11" s="159" customFormat="1">
      <c r="A1157" s="316"/>
      <c r="B1157" s="317"/>
      <c r="C1157" s="317"/>
      <c r="D1157" s="318"/>
      <c r="E1157" s="318"/>
      <c r="F1157" s="318"/>
      <c r="G1157" s="318"/>
      <c r="H1157" s="318"/>
      <c r="I1157" s="158"/>
      <c r="J1157" s="158"/>
      <c r="K1157" s="158"/>
    </row>
    <row r="1158" spans="1:11" s="159" customFormat="1">
      <c r="A1158" s="316"/>
      <c r="B1158" s="317"/>
      <c r="C1158" s="317"/>
      <c r="D1158" s="318"/>
      <c r="E1158" s="318"/>
      <c r="F1158" s="318"/>
      <c r="G1158" s="318"/>
      <c r="H1158" s="318"/>
      <c r="I1158" s="158"/>
      <c r="J1158" s="158"/>
      <c r="K1158" s="158"/>
    </row>
    <row r="1159" spans="1:11" s="159" customFormat="1">
      <c r="A1159" s="316"/>
      <c r="B1159" s="317"/>
      <c r="C1159" s="317"/>
      <c r="D1159" s="318"/>
      <c r="E1159" s="318"/>
      <c r="F1159" s="318"/>
      <c r="G1159" s="318"/>
      <c r="H1159" s="318"/>
      <c r="I1159" s="158"/>
      <c r="J1159" s="158"/>
      <c r="K1159" s="158"/>
    </row>
    <row r="1160" spans="1:11" s="159" customFormat="1">
      <c r="A1160" s="316"/>
      <c r="B1160" s="317"/>
      <c r="C1160" s="317"/>
      <c r="D1160" s="318"/>
      <c r="E1160" s="318"/>
      <c r="F1160" s="318"/>
      <c r="G1160" s="318"/>
      <c r="H1160" s="318"/>
      <c r="I1160" s="158"/>
      <c r="J1160" s="158"/>
      <c r="K1160" s="158"/>
    </row>
    <row r="1161" spans="1:11" s="159" customFormat="1">
      <c r="A1161" s="316"/>
      <c r="B1161" s="317"/>
      <c r="C1161" s="317"/>
      <c r="D1161" s="318"/>
      <c r="E1161" s="318"/>
      <c r="F1161" s="318"/>
      <c r="G1161" s="318"/>
      <c r="H1161" s="318"/>
      <c r="I1161" s="158"/>
      <c r="J1161" s="158"/>
      <c r="K1161" s="158"/>
    </row>
    <row r="1162" spans="1:11" s="159" customFormat="1">
      <c r="A1162" s="316"/>
      <c r="B1162" s="317"/>
      <c r="C1162" s="317"/>
      <c r="D1162" s="318"/>
      <c r="E1162" s="318"/>
      <c r="F1162" s="318"/>
      <c r="G1162" s="318"/>
      <c r="H1162" s="318"/>
      <c r="I1162" s="158"/>
      <c r="J1162" s="158"/>
      <c r="K1162" s="158"/>
    </row>
    <row r="1163" spans="1:11" s="159" customFormat="1">
      <c r="A1163" s="316"/>
      <c r="B1163" s="317"/>
      <c r="C1163" s="317"/>
      <c r="D1163" s="318"/>
      <c r="E1163" s="318"/>
      <c r="F1163" s="318"/>
      <c r="G1163" s="318"/>
      <c r="H1163" s="318"/>
      <c r="I1163" s="158"/>
      <c r="J1163" s="158"/>
      <c r="K1163" s="158"/>
    </row>
    <row r="1164" spans="1:11" s="159" customFormat="1">
      <c r="A1164" s="316"/>
      <c r="B1164" s="317"/>
      <c r="C1164" s="317"/>
      <c r="D1164" s="318"/>
      <c r="E1164" s="318"/>
      <c r="F1164" s="318"/>
      <c r="G1164" s="318"/>
      <c r="H1164" s="318"/>
      <c r="I1164" s="158"/>
      <c r="J1164" s="158"/>
      <c r="K1164" s="158"/>
    </row>
    <row r="1165" spans="1:11" s="159" customFormat="1">
      <c r="A1165" s="316"/>
      <c r="B1165" s="317"/>
      <c r="C1165" s="317"/>
      <c r="D1165" s="318"/>
      <c r="E1165" s="318"/>
      <c r="F1165" s="318"/>
      <c r="G1165" s="318"/>
      <c r="H1165" s="318"/>
      <c r="I1165" s="158"/>
      <c r="J1165" s="158"/>
      <c r="K1165" s="158"/>
    </row>
    <row r="1166" spans="1:11" s="159" customFormat="1">
      <c r="A1166" s="316"/>
      <c r="B1166" s="317"/>
      <c r="C1166" s="317"/>
      <c r="D1166" s="318"/>
      <c r="E1166" s="318"/>
      <c r="F1166" s="318"/>
      <c r="G1166" s="318"/>
      <c r="H1166" s="318"/>
      <c r="I1166" s="158"/>
      <c r="J1166" s="158"/>
      <c r="K1166" s="158"/>
    </row>
    <row r="1167" spans="1:11" s="159" customFormat="1">
      <c r="A1167" s="316"/>
      <c r="B1167" s="317"/>
      <c r="C1167" s="317"/>
      <c r="D1167" s="318"/>
      <c r="E1167" s="318"/>
      <c r="F1167" s="318"/>
      <c r="G1167" s="318"/>
      <c r="H1167" s="318"/>
      <c r="I1167" s="158"/>
      <c r="J1167" s="158"/>
      <c r="K1167" s="158"/>
    </row>
    <row r="1168" spans="1:11" s="159" customFormat="1">
      <c r="A1168" s="316"/>
      <c r="B1168" s="317"/>
      <c r="C1168" s="317"/>
      <c r="D1168" s="318"/>
      <c r="E1168" s="318"/>
      <c r="F1168" s="318"/>
      <c r="G1168" s="318"/>
      <c r="H1168" s="318"/>
      <c r="I1168" s="158"/>
      <c r="J1168" s="158"/>
      <c r="K1168" s="158"/>
    </row>
    <row r="1169" spans="1:11" s="159" customFormat="1">
      <c r="A1169" s="316"/>
      <c r="B1169" s="317"/>
      <c r="C1169" s="317"/>
      <c r="D1169" s="318"/>
      <c r="E1169" s="318"/>
      <c r="F1169" s="318"/>
      <c r="G1169" s="318"/>
      <c r="H1169" s="318"/>
      <c r="I1169" s="158"/>
      <c r="J1169" s="158"/>
      <c r="K1169" s="158"/>
    </row>
    <row r="1170" spans="1:11" s="159" customFormat="1">
      <c r="A1170" s="316"/>
      <c r="B1170" s="317"/>
      <c r="C1170" s="317"/>
      <c r="D1170" s="318"/>
      <c r="E1170" s="318"/>
      <c r="F1170" s="318"/>
      <c r="G1170" s="318"/>
      <c r="H1170" s="318"/>
      <c r="I1170" s="158"/>
      <c r="J1170" s="158"/>
      <c r="K1170" s="158"/>
    </row>
    <row r="1171" spans="1:11" s="159" customFormat="1">
      <c r="A1171" s="316"/>
      <c r="B1171" s="317"/>
      <c r="C1171" s="317"/>
      <c r="D1171" s="318"/>
      <c r="E1171" s="318"/>
      <c r="F1171" s="318"/>
      <c r="G1171" s="318"/>
      <c r="H1171" s="318"/>
      <c r="I1171" s="158"/>
      <c r="J1171" s="158"/>
      <c r="K1171" s="158"/>
    </row>
    <row r="1172" spans="1:11" s="159" customFormat="1">
      <c r="A1172" s="316"/>
      <c r="B1172" s="317"/>
      <c r="C1172" s="317"/>
      <c r="D1172" s="318"/>
      <c r="E1172" s="318"/>
      <c r="F1172" s="318"/>
      <c r="G1172" s="318"/>
      <c r="H1172" s="318"/>
      <c r="I1172" s="158"/>
      <c r="J1172" s="158"/>
      <c r="K1172" s="158"/>
    </row>
    <row r="1173" spans="1:11" s="159" customFormat="1">
      <c r="A1173" s="316"/>
      <c r="B1173" s="317"/>
      <c r="C1173" s="317"/>
      <c r="D1173" s="318"/>
      <c r="E1173" s="318"/>
      <c r="F1173" s="318"/>
      <c r="G1173" s="318"/>
      <c r="H1173" s="318"/>
      <c r="I1173" s="158"/>
      <c r="J1173" s="158"/>
      <c r="K1173" s="158"/>
    </row>
    <row r="1174" spans="1:11" s="159" customFormat="1">
      <c r="A1174" s="316"/>
      <c r="B1174" s="317"/>
      <c r="C1174" s="317"/>
      <c r="D1174" s="318"/>
      <c r="E1174" s="318"/>
      <c r="F1174" s="318"/>
      <c r="G1174" s="318"/>
      <c r="H1174" s="318"/>
      <c r="I1174" s="158"/>
      <c r="J1174" s="158"/>
      <c r="K1174" s="158"/>
    </row>
    <row r="1175" spans="1:11" s="159" customFormat="1">
      <c r="A1175" s="316"/>
      <c r="B1175" s="317"/>
      <c r="C1175" s="317"/>
      <c r="D1175" s="318"/>
      <c r="E1175" s="318"/>
      <c r="F1175" s="318"/>
      <c r="G1175" s="318"/>
      <c r="H1175" s="318"/>
      <c r="I1175" s="158"/>
      <c r="J1175" s="158"/>
      <c r="K1175" s="158"/>
    </row>
    <row r="1176" spans="1:11" s="159" customFormat="1">
      <c r="A1176" s="316"/>
      <c r="B1176" s="317"/>
      <c r="C1176" s="317"/>
      <c r="D1176" s="318"/>
      <c r="E1176" s="318"/>
      <c r="F1176" s="318"/>
      <c r="G1176" s="318"/>
      <c r="H1176" s="318"/>
      <c r="I1176" s="158"/>
      <c r="J1176" s="158"/>
      <c r="K1176" s="158"/>
    </row>
    <row r="1177" spans="1:11" s="159" customFormat="1">
      <c r="A1177" s="316"/>
      <c r="B1177" s="317"/>
      <c r="C1177" s="317"/>
      <c r="D1177" s="318"/>
      <c r="E1177" s="318"/>
      <c r="F1177" s="318"/>
      <c r="G1177" s="318"/>
      <c r="H1177" s="318"/>
      <c r="I1177" s="158"/>
      <c r="J1177" s="158"/>
      <c r="K1177" s="158"/>
    </row>
    <row r="1178" spans="1:11" s="159" customFormat="1">
      <c r="A1178" s="316"/>
      <c r="B1178" s="317"/>
      <c r="C1178" s="317"/>
      <c r="D1178" s="318"/>
      <c r="E1178" s="318"/>
      <c r="F1178" s="318"/>
      <c r="G1178" s="318"/>
      <c r="H1178" s="318"/>
      <c r="I1178" s="158"/>
      <c r="J1178" s="158"/>
      <c r="K1178" s="158"/>
    </row>
    <row r="1179" spans="1:11" s="159" customFormat="1">
      <c r="A1179" s="316"/>
      <c r="B1179" s="317"/>
      <c r="C1179" s="317"/>
      <c r="D1179" s="318"/>
      <c r="E1179" s="318"/>
      <c r="F1179" s="318"/>
      <c r="G1179" s="318"/>
      <c r="H1179" s="318"/>
      <c r="I1179" s="158"/>
      <c r="J1179" s="158"/>
      <c r="K1179" s="158"/>
    </row>
    <row r="1180" spans="1:11" s="159" customFormat="1">
      <c r="A1180" s="316"/>
      <c r="B1180" s="317"/>
      <c r="C1180" s="317"/>
      <c r="D1180" s="318"/>
      <c r="E1180" s="318"/>
      <c r="F1180" s="318"/>
      <c r="G1180" s="318"/>
      <c r="H1180" s="318"/>
      <c r="I1180" s="158"/>
      <c r="J1180" s="158"/>
      <c r="K1180" s="158"/>
    </row>
    <row r="1181" spans="1:11" s="159" customFormat="1">
      <c r="A1181" s="316"/>
      <c r="B1181" s="317"/>
      <c r="C1181" s="317"/>
      <c r="D1181" s="318"/>
      <c r="E1181" s="318"/>
      <c r="F1181" s="318"/>
      <c r="G1181" s="318"/>
      <c r="H1181" s="318"/>
      <c r="I1181" s="158"/>
      <c r="J1181" s="158"/>
      <c r="K1181" s="158"/>
    </row>
    <row r="1182" spans="1:11" s="159" customFormat="1">
      <c r="A1182" s="316"/>
      <c r="B1182" s="317"/>
      <c r="C1182" s="317"/>
      <c r="D1182" s="318"/>
      <c r="E1182" s="318"/>
      <c r="F1182" s="318"/>
      <c r="G1182" s="318"/>
      <c r="H1182" s="318"/>
      <c r="I1182" s="158"/>
      <c r="J1182" s="158"/>
      <c r="K1182" s="158"/>
    </row>
    <row r="1183" spans="1:11" s="159" customFormat="1">
      <c r="A1183" s="316"/>
      <c r="B1183" s="317"/>
      <c r="C1183" s="317"/>
      <c r="D1183" s="318"/>
      <c r="E1183" s="318"/>
      <c r="F1183" s="318"/>
      <c r="G1183" s="318"/>
      <c r="H1183" s="318"/>
      <c r="I1183" s="158"/>
      <c r="J1183" s="158"/>
      <c r="K1183" s="158"/>
    </row>
    <row r="1184" spans="1:11" s="159" customFormat="1">
      <c r="A1184" s="316"/>
      <c r="B1184" s="317"/>
      <c r="C1184" s="317"/>
      <c r="D1184" s="318"/>
      <c r="E1184" s="318"/>
      <c r="F1184" s="318"/>
      <c r="G1184" s="318"/>
      <c r="H1184" s="318"/>
      <c r="I1184" s="158"/>
      <c r="J1184" s="158"/>
      <c r="K1184" s="158"/>
    </row>
    <row r="1185" spans="1:11" s="159" customFormat="1">
      <c r="A1185" s="316"/>
      <c r="B1185" s="317"/>
      <c r="C1185" s="317"/>
      <c r="D1185" s="318"/>
      <c r="E1185" s="318"/>
      <c r="F1185" s="318"/>
      <c r="G1185" s="318"/>
      <c r="H1185" s="318"/>
      <c r="I1185" s="158"/>
      <c r="J1185" s="158"/>
      <c r="K1185" s="158"/>
    </row>
    <row r="1186" spans="1:11" s="159" customFormat="1">
      <c r="A1186" s="316"/>
      <c r="B1186" s="317"/>
      <c r="C1186" s="317"/>
      <c r="D1186" s="318"/>
      <c r="E1186" s="318"/>
      <c r="F1186" s="318"/>
      <c r="G1186" s="318"/>
      <c r="H1186" s="318"/>
      <c r="I1186" s="158"/>
      <c r="J1186" s="158"/>
      <c r="K1186" s="158"/>
    </row>
    <row r="1187" spans="1:11" s="159" customFormat="1">
      <c r="A1187" s="316"/>
      <c r="B1187" s="317"/>
      <c r="C1187" s="317"/>
      <c r="D1187" s="318"/>
      <c r="E1187" s="318"/>
      <c r="F1187" s="318"/>
      <c r="G1187" s="318"/>
      <c r="H1187" s="318"/>
      <c r="I1187" s="158"/>
      <c r="J1187" s="158"/>
      <c r="K1187" s="158"/>
    </row>
    <row r="1188" spans="1:11" s="159" customFormat="1">
      <c r="A1188" s="316"/>
      <c r="B1188" s="317"/>
      <c r="C1188" s="317"/>
      <c r="D1188" s="318"/>
      <c r="E1188" s="318"/>
      <c r="F1188" s="318"/>
      <c r="G1188" s="318"/>
      <c r="H1188" s="318"/>
      <c r="I1188" s="158"/>
      <c r="J1188" s="158"/>
      <c r="K1188" s="158"/>
    </row>
    <row r="1189" spans="1:11" s="159" customFormat="1">
      <c r="A1189" s="316"/>
      <c r="B1189" s="317"/>
      <c r="C1189" s="317"/>
      <c r="D1189" s="318"/>
      <c r="E1189" s="318"/>
      <c r="F1189" s="318"/>
      <c r="G1189" s="318"/>
      <c r="H1189" s="318"/>
      <c r="I1189" s="158"/>
      <c r="J1189" s="158"/>
      <c r="K1189" s="158"/>
    </row>
    <row r="1190" spans="1:11" s="159" customFormat="1">
      <c r="A1190" s="316"/>
      <c r="B1190" s="317"/>
      <c r="C1190" s="317"/>
      <c r="D1190" s="318"/>
      <c r="E1190" s="318"/>
      <c r="F1190" s="318"/>
      <c r="G1190" s="318"/>
      <c r="H1190" s="318"/>
      <c r="I1190" s="158"/>
      <c r="J1190" s="158"/>
      <c r="K1190" s="158"/>
    </row>
    <row r="1191" spans="1:11" s="159" customFormat="1">
      <c r="A1191" s="316"/>
      <c r="B1191" s="317"/>
      <c r="C1191" s="317"/>
      <c r="D1191" s="318"/>
      <c r="E1191" s="318"/>
      <c r="F1191" s="318"/>
      <c r="G1191" s="318"/>
      <c r="H1191" s="318"/>
      <c r="I1191" s="158"/>
      <c r="J1191" s="158"/>
      <c r="K1191" s="158"/>
    </row>
    <row r="1192" spans="1:11" s="159" customFormat="1">
      <c r="A1192" s="316"/>
      <c r="B1192" s="317"/>
      <c r="C1192" s="317"/>
      <c r="D1192" s="318"/>
      <c r="E1192" s="318"/>
      <c r="F1192" s="318"/>
      <c r="G1192" s="318"/>
      <c r="H1192" s="318"/>
      <c r="I1192" s="158"/>
      <c r="J1192" s="158"/>
      <c r="K1192" s="158"/>
    </row>
    <row r="1193" spans="1:11" s="159" customFormat="1">
      <c r="A1193" s="316"/>
      <c r="B1193" s="317"/>
      <c r="C1193" s="317"/>
      <c r="D1193" s="318"/>
      <c r="E1193" s="318"/>
      <c r="F1193" s="318"/>
      <c r="G1193" s="318"/>
      <c r="H1193" s="318"/>
      <c r="I1193" s="158"/>
      <c r="J1193" s="158"/>
      <c r="K1193" s="158"/>
    </row>
    <row r="1194" spans="1:11" s="159" customFormat="1">
      <c r="A1194" s="316"/>
      <c r="B1194" s="317"/>
      <c r="C1194" s="317"/>
      <c r="D1194" s="318"/>
      <c r="E1194" s="318"/>
      <c r="F1194" s="318"/>
      <c r="G1194" s="318"/>
      <c r="H1194" s="318"/>
      <c r="I1194" s="158"/>
      <c r="J1194" s="158"/>
      <c r="K1194" s="158"/>
    </row>
    <row r="1195" spans="1:11" s="159" customFormat="1">
      <c r="A1195" s="316"/>
      <c r="B1195" s="317"/>
      <c r="C1195" s="317"/>
      <c r="D1195" s="318"/>
      <c r="E1195" s="318"/>
      <c r="F1195" s="318"/>
      <c r="G1195" s="318"/>
      <c r="H1195" s="318"/>
      <c r="I1195" s="158"/>
      <c r="J1195" s="158"/>
      <c r="K1195" s="158"/>
    </row>
    <row r="1196" spans="1:11" s="159" customFormat="1">
      <c r="A1196" s="316"/>
      <c r="B1196" s="317"/>
      <c r="C1196" s="317"/>
      <c r="D1196" s="318"/>
      <c r="E1196" s="318"/>
      <c r="F1196" s="318"/>
      <c r="G1196" s="318"/>
      <c r="H1196" s="318"/>
      <c r="I1196" s="158"/>
      <c r="J1196" s="158"/>
      <c r="K1196" s="158"/>
    </row>
    <row r="1197" spans="1:11" s="159" customFormat="1">
      <c r="A1197" s="316"/>
      <c r="B1197" s="317"/>
      <c r="C1197" s="317"/>
      <c r="D1197" s="318"/>
      <c r="E1197" s="318"/>
      <c r="F1197" s="318"/>
      <c r="G1197" s="318"/>
      <c r="H1197" s="318"/>
      <c r="I1197" s="158"/>
      <c r="J1197" s="158"/>
      <c r="K1197" s="158"/>
    </row>
    <row r="1198" spans="1:11" s="159" customFormat="1">
      <c r="A1198" s="316"/>
      <c r="B1198" s="317"/>
      <c r="C1198" s="317"/>
      <c r="D1198" s="318"/>
      <c r="E1198" s="318"/>
      <c r="F1198" s="318"/>
      <c r="G1198" s="318"/>
      <c r="H1198" s="318"/>
      <c r="I1198" s="158"/>
      <c r="J1198" s="158"/>
      <c r="K1198" s="158"/>
    </row>
    <row r="1199" spans="1:11" s="159" customFormat="1">
      <c r="A1199" s="316"/>
      <c r="B1199" s="317"/>
      <c r="C1199" s="317"/>
      <c r="D1199" s="318"/>
      <c r="E1199" s="318"/>
      <c r="F1199" s="318"/>
      <c r="G1199" s="318"/>
      <c r="H1199" s="318"/>
      <c r="I1199" s="158"/>
      <c r="J1199" s="158"/>
      <c r="K1199" s="158"/>
    </row>
    <row r="1200" spans="1:11" s="159" customFormat="1">
      <c r="A1200" s="316"/>
      <c r="B1200" s="317"/>
      <c r="C1200" s="317"/>
      <c r="D1200" s="318"/>
      <c r="E1200" s="318"/>
      <c r="F1200" s="318"/>
      <c r="G1200" s="318"/>
      <c r="H1200" s="318"/>
      <c r="I1200" s="158"/>
      <c r="J1200" s="158"/>
      <c r="K1200" s="158"/>
    </row>
    <row r="1201" spans="1:11" s="159" customFormat="1">
      <c r="A1201" s="316"/>
      <c r="B1201" s="317"/>
      <c r="C1201" s="317"/>
      <c r="D1201" s="318"/>
      <c r="E1201" s="318"/>
      <c r="F1201" s="318"/>
      <c r="G1201" s="318"/>
      <c r="H1201" s="318"/>
      <c r="I1201" s="158"/>
      <c r="J1201" s="158"/>
      <c r="K1201" s="158"/>
    </row>
    <row r="1202" spans="1:11" s="159" customFormat="1">
      <c r="A1202" s="316"/>
      <c r="B1202" s="317"/>
      <c r="C1202" s="317"/>
      <c r="D1202" s="318"/>
      <c r="E1202" s="318"/>
      <c r="F1202" s="318"/>
      <c r="G1202" s="318"/>
      <c r="H1202" s="318"/>
      <c r="I1202" s="158"/>
      <c r="J1202" s="158"/>
      <c r="K1202" s="158"/>
    </row>
    <row r="1203" spans="1:11" s="159" customFormat="1">
      <c r="A1203" s="316"/>
      <c r="B1203" s="317"/>
      <c r="C1203" s="317"/>
      <c r="D1203" s="318"/>
      <c r="E1203" s="318"/>
      <c r="F1203" s="318"/>
      <c r="G1203" s="318"/>
      <c r="H1203" s="318"/>
      <c r="I1203" s="158"/>
      <c r="J1203" s="158"/>
      <c r="K1203" s="158"/>
    </row>
    <row r="1204" spans="1:11" s="159" customFormat="1">
      <c r="A1204" s="316"/>
      <c r="B1204" s="317"/>
      <c r="C1204" s="317"/>
      <c r="D1204" s="318"/>
      <c r="E1204" s="318"/>
      <c r="F1204" s="318"/>
      <c r="G1204" s="318"/>
      <c r="H1204" s="318"/>
      <c r="I1204" s="158"/>
      <c r="J1204" s="158"/>
      <c r="K1204" s="158"/>
    </row>
    <row r="1205" spans="1:11" s="159" customFormat="1">
      <c r="A1205" s="316"/>
      <c r="B1205" s="317"/>
      <c r="C1205" s="317"/>
      <c r="D1205" s="318"/>
      <c r="E1205" s="318"/>
      <c r="F1205" s="318"/>
      <c r="G1205" s="318"/>
      <c r="H1205" s="318"/>
      <c r="I1205" s="158"/>
      <c r="J1205" s="158"/>
      <c r="K1205" s="158"/>
    </row>
    <row r="1206" spans="1:11" s="159" customFormat="1">
      <c r="A1206" s="316"/>
      <c r="B1206" s="317"/>
      <c r="C1206" s="317"/>
      <c r="D1206" s="318"/>
      <c r="E1206" s="318"/>
      <c r="F1206" s="318"/>
      <c r="G1206" s="318"/>
      <c r="H1206" s="318"/>
      <c r="I1206" s="158"/>
      <c r="J1206" s="158"/>
      <c r="K1206" s="158"/>
    </row>
    <row r="1207" spans="1:11" s="159" customFormat="1">
      <c r="A1207" s="316"/>
      <c r="B1207" s="317"/>
      <c r="C1207" s="317"/>
      <c r="D1207" s="318"/>
      <c r="E1207" s="318"/>
      <c r="F1207" s="318"/>
      <c r="G1207" s="318"/>
      <c r="H1207" s="318"/>
      <c r="I1207" s="158"/>
      <c r="J1207" s="158"/>
      <c r="K1207" s="158"/>
    </row>
    <row r="1208" spans="1:11" s="159" customFormat="1">
      <c r="A1208" s="316"/>
      <c r="B1208" s="317"/>
      <c r="C1208" s="317"/>
      <c r="D1208" s="318"/>
      <c r="E1208" s="318"/>
      <c r="F1208" s="318"/>
      <c r="G1208" s="318"/>
      <c r="H1208" s="318"/>
      <c r="I1208" s="158"/>
      <c r="J1208" s="158"/>
      <c r="K1208" s="158"/>
    </row>
    <row r="1209" spans="1:11" s="159" customFormat="1">
      <c r="A1209" s="316"/>
      <c r="B1209" s="317"/>
      <c r="C1209" s="317"/>
      <c r="D1209" s="318"/>
      <c r="E1209" s="318"/>
      <c r="F1209" s="318"/>
      <c r="G1209" s="318"/>
      <c r="H1209" s="318"/>
      <c r="I1209" s="158"/>
      <c r="J1209" s="158"/>
      <c r="K1209" s="158"/>
    </row>
    <row r="1210" spans="1:11" s="159" customFormat="1">
      <c r="A1210" s="316"/>
      <c r="B1210" s="317"/>
      <c r="C1210" s="317"/>
      <c r="D1210" s="318"/>
      <c r="E1210" s="318"/>
      <c r="F1210" s="318"/>
      <c r="G1210" s="318"/>
      <c r="H1210" s="318"/>
      <c r="I1210" s="158"/>
      <c r="J1210" s="158"/>
      <c r="K1210" s="158"/>
    </row>
    <row r="1211" spans="1:11" s="159" customFormat="1">
      <c r="A1211" s="316"/>
      <c r="B1211" s="317"/>
      <c r="C1211" s="317"/>
      <c r="D1211" s="318"/>
      <c r="E1211" s="318"/>
      <c r="F1211" s="318"/>
      <c r="G1211" s="318"/>
      <c r="H1211" s="318"/>
      <c r="I1211" s="158"/>
      <c r="J1211" s="158"/>
      <c r="K1211" s="158"/>
    </row>
    <row r="1212" spans="1:11" s="159" customFormat="1">
      <c r="A1212" s="316"/>
      <c r="B1212" s="317"/>
      <c r="C1212" s="317"/>
      <c r="D1212" s="318"/>
      <c r="E1212" s="318"/>
      <c r="F1212" s="318"/>
      <c r="G1212" s="318"/>
      <c r="H1212" s="318"/>
      <c r="I1212" s="158"/>
      <c r="J1212" s="158"/>
      <c r="K1212" s="158"/>
    </row>
    <row r="1213" spans="1:11" s="159" customFormat="1">
      <c r="A1213" s="316"/>
      <c r="B1213" s="317"/>
      <c r="C1213" s="317"/>
      <c r="D1213" s="318"/>
      <c r="E1213" s="318"/>
      <c r="F1213" s="318"/>
      <c r="G1213" s="318"/>
      <c r="H1213" s="318"/>
      <c r="I1213" s="158"/>
      <c r="J1213" s="158"/>
      <c r="K1213" s="158"/>
    </row>
    <row r="1214" spans="1:11" s="159" customFormat="1">
      <c r="A1214" s="316"/>
      <c r="B1214" s="317"/>
      <c r="C1214" s="317"/>
      <c r="D1214" s="318"/>
      <c r="E1214" s="318"/>
      <c r="F1214" s="318"/>
      <c r="G1214" s="318"/>
      <c r="H1214" s="318"/>
      <c r="I1214" s="158"/>
      <c r="J1214" s="158"/>
      <c r="K1214" s="158"/>
    </row>
    <row r="1215" spans="1:11" s="159" customFormat="1">
      <c r="A1215" s="316"/>
      <c r="B1215" s="317"/>
      <c r="C1215" s="317"/>
      <c r="D1215" s="318"/>
      <c r="E1215" s="318"/>
      <c r="F1215" s="318"/>
      <c r="G1215" s="318"/>
      <c r="H1215" s="318"/>
      <c r="I1215" s="158"/>
      <c r="J1215" s="158"/>
      <c r="K1215" s="158"/>
    </row>
    <row r="1216" spans="1:11" s="159" customFormat="1">
      <c r="A1216" s="316"/>
      <c r="B1216" s="317"/>
      <c r="C1216" s="317"/>
      <c r="D1216" s="318"/>
      <c r="E1216" s="318"/>
      <c r="F1216" s="318"/>
      <c r="G1216" s="318"/>
      <c r="H1216" s="318"/>
      <c r="I1216" s="158"/>
      <c r="J1216" s="158"/>
      <c r="K1216" s="158"/>
    </row>
    <row r="1217" spans="1:11" s="159" customFormat="1">
      <c r="A1217" s="316"/>
      <c r="B1217" s="317"/>
      <c r="C1217" s="317"/>
      <c r="D1217" s="318"/>
      <c r="E1217" s="318"/>
      <c r="F1217" s="318"/>
      <c r="G1217" s="318"/>
      <c r="H1217" s="318"/>
      <c r="I1217" s="158"/>
      <c r="J1217" s="158"/>
      <c r="K1217" s="158"/>
    </row>
    <row r="1218" spans="1:11" s="159" customFormat="1">
      <c r="A1218" s="316"/>
      <c r="B1218" s="317"/>
      <c r="C1218" s="317"/>
      <c r="D1218" s="318"/>
      <c r="E1218" s="318"/>
      <c r="F1218" s="318"/>
      <c r="G1218" s="318"/>
      <c r="H1218" s="318"/>
      <c r="I1218" s="158"/>
      <c r="J1218" s="158"/>
      <c r="K1218" s="158"/>
    </row>
    <row r="1219" spans="1:11" s="159" customFormat="1">
      <c r="A1219" s="316"/>
      <c r="B1219" s="317"/>
      <c r="C1219" s="317"/>
      <c r="D1219" s="318"/>
      <c r="E1219" s="318"/>
      <c r="F1219" s="318"/>
      <c r="G1219" s="318"/>
      <c r="H1219" s="318"/>
      <c r="I1219" s="158"/>
      <c r="J1219" s="158"/>
      <c r="K1219" s="158"/>
    </row>
    <row r="1220" spans="1:11" s="159" customFormat="1">
      <c r="A1220" s="316"/>
      <c r="B1220" s="317"/>
      <c r="C1220" s="317"/>
      <c r="D1220" s="318"/>
      <c r="E1220" s="318"/>
      <c r="F1220" s="318"/>
      <c r="G1220" s="318"/>
      <c r="H1220" s="318"/>
      <c r="I1220" s="158"/>
      <c r="J1220" s="158"/>
      <c r="K1220" s="158"/>
    </row>
    <row r="1221" spans="1:11" s="159" customFormat="1">
      <c r="A1221" s="316"/>
      <c r="B1221" s="317"/>
      <c r="C1221" s="317"/>
      <c r="D1221" s="318"/>
      <c r="E1221" s="318"/>
      <c r="F1221" s="318"/>
      <c r="G1221" s="318"/>
      <c r="H1221" s="318"/>
      <c r="I1221" s="158"/>
      <c r="J1221" s="158"/>
      <c r="K1221" s="158"/>
    </row>
    <row r="1222" spans="1:11" s="159" customFormat="1">
      <c r="A1222" s="316"/>
      <c r="B1222" s="317"/>
      <c r="C1222" s="317"/>
      <c r="D1222" s="318"/>
      <c r="E1222" s="318"/>
      <c r="F1222" s="318"/>
      <c r="G1222" s="318"/>
      <c r="H1222" s="318"/>
      <c r="I1222" s="158"/>
      <c r="J1222" s="158"/>
      <c r="K1222" s="158"/>
    </row>
    <row r="1223" spans="1:11" s="159" customFormat="1">
      <c r="A1223" s="316"/>
      <c r="B1223" s="317"/>
      <c r="C1223" s="317"/>
      <c r="D1223" s="318"/>
      <c r="E1223" s="318"/>
      <c r="F1223" s="318"/>
      <c r="G1223" s="318"/>
      <c r="H1223" s="318"/>
      <c r="I1223" s="158"/>
      <c r="J1223" s="158"/>
      <c r="K1223" s="158"/>
    </row>
    <row r="1224" spans="1:11" s="159" customFormat="1">
      <c r="A1224" s="316"/>
      <c r="B1224" s="317"/>
      <c r="C1224" s="317"/>
      <c r="D1224" s="318"/>
      <c r="E1224" s="318"/>
      <c r="F1224" s="318"/>
      <c r="G1224" s="318"/>
      <c r="H1224" s="318"/>
      <c r="I1224" s="158"/>
      <c r="J1224" s="158"/>
      <c r="K1224" s="158"/>
    </row>
    <row r="1225" spans="1:11" s="159" customFormat="1">
      <c r="A1225" s="316"/>
      <c r="B1225" s="317"/>
      <c r="C1225" s="317"/>
      <c r="D1225" s="318"/>
      <c r="E1225" s="318"/>
      <c r="F1225" s="318"/>
      <c r="G1225" s="318"/>
      <c r="H1225" s="318"/>
      <c r="I1225" s="158"/>
      <c r="J1225" s="158"/>
      <c r="K1225" s="158"/>
    </row>
    <row r="1226" spans="1:11" s="159" customFormat="1">
      <c r="A1226" s="316"/>
      <c r="B1226" s="317"/>
      <c r="C1226" s="317"/>
      <c r="D1226" s="318"/>
      <c r="E1226" s="318"/>
      <c r="F1226" s="318"/>
      <c r="G1226" s="318"/>
      <c r="H1226" s="318"/>
      <c r="I1226" s="158"/>
      <c r="J1226" s="158"/>
      <c r="K1226" s="158"/>
    </row>
    <row r="1227" spans="1:11" s="159" customFormat="1">
      <c r="A1227" s="316"/>
      <c r="B1227" s="317"/>
      <c r="C1227" s="317"/>
      <c r="D1227" s="318"/>
      <c r="E1227" s="318"/>
      <c r="F1227" s="318"/>
      <c r="G1227" s="318"/>
      <c r="H1227" s="318"/>
      <c r="I1227" s="158"/>
      <c r="J1227" s="158"/>
      <c r="K1227" s="158"/>
    </row>
    <row r="1228" spans="1:11" s="159" customFormat="1">
      <c r="A1228" s="316"/>
      <c r="B1228" s="317"/>
      <c r="C1228" s="317"/>
      <c r="D1228" s="318"/>
      <c r="E1228" s="318"/>
      <c r="F1228" s="318"/>
      <c r="G1228" s="318"/>
      <c r="H1228" s="318"/>
      <c r="I1228" s="158"/>
      <c r="J1228" s="158"/>
      <c r="K1228" s="158"/>
    </row>
    <row r="1229" spans="1:11" s="159" customFormat="1">
      <c r="A1229" s="316"/>
      <c r="B1229" s="317"/>
      <c r="C1229" s="317"/>
      <c r="D1229" s="318"/>
      <c r="E1229" s="318"/>
      <c r="F1229" s="318"/>
      <c r="G1229" s="318"/>
      <c r="H1229" s="318"/>
      <c r="I1229" s="158"/>
      <c r="J1229" s="158"/>
      <c r="K1229" s="158"/>
    </row>
    <row r="1230" spans="1:11" s="159" customFormat="1">
      <c r="A1230" s="316"/>
      <c r="B1230" s="317"/>
      <c r="C1230" s="317"/>
      <c r="D1230" s="318"/>
      <c r="E1230" s="318"/>
      <c r="F1230" s="318"/>
      <c r="G1230" s="318"/>
      <c r="H1230" s="318"/>
      <c r="I1230" s="158"/>
      <c r="J1230" s="158"/>
      <c r="K1230" s="158"/>
    </row>
    <row r="1231" spans="1:11" s="159" customFormat="1">
      <c r="A1231" s="316"/>
      <c r="B1231" s="317"/>
      <c r="C1231" s="317"/>
      <c r="D1231" s="318"/>
      <c r="E1231" s="318"/>
      <c r="F1231" s="318"/>
      <c r="G1231" s="318"/>
      <c r="H1231" s="318"/>
      <c r="I1231" s="158"/>
      <c r="J1231" s="158"/>
      <c r="K1231" s="158"/>
    </row>
    <row r="1232" spans="1:11" s="159" customFormat="1">
      <c r="A1232" s="316"/>
      <c r="B1232" s="317"/>
      <c r="C1232" s="317"/>
      <c r="D1232" s="318"/>
      <c r="E1232" s="318"/>
      <c r="F1232" s="318"/>
      <c r="G1232" s="318"/>
      <c r="H1232" s="318"/>
      <c r="I1232" s="158"/>
      <c r="J1232" s="158"/>
      <c r="K1232" s="158"/>
    </row>
    <row r="1233" spans="1:11" s="159" customFormat="1">
      <c r="A1233" s="316"/>
      <c r="B1233" s="317"/>
      <c r="C1233" s="317"/>
      <c r="D1233" s="318"/>
      <c r="E1233" s="318"/>
      <c r="F1233" s="318"/>
      <c r="G1233" s="318"/>
      <c r="H1233" s="318"/>
      <c r="I1233" s="158"/>
      <c r="J1233" s="158"/>
      <c r="K1233" s="158"/>
    </row>
    <row r="1234" spans="1:11" s="159" customFormat="1">
      <c r="A1234" s="316"/>
      <c r="B1234" s="317"/>
      <c r="C1234" s="317"/>
      <c r="D1234" s="318"/>
      <c r="E1234" s="318"/>
      <c r="F1234" s="318"/>
      <c r="G1234" s="318"/>
      <c r="H1234" s="318"/>
      <c r="I1234" s="158"/>
      <c r="J1234" s="158"/>
      <c r="K1234" s="158"/>
    </row>
    <row r="1235" spans="1:11" s="159" customFormat="1">
      <c r="A1235" s="316"/>
      <c r="B1235" s="317"/>
      <c r="C1235" s="317"/>
      <c r="D1235" s="318"/>
      <c r="E1235" s="318"/>
      <c r="F1235" s="318"/>
      <c r="G1235" s="318"/>
      <c r="H1235" s="318"/>
      <c r="I1235" s="158"/>
      <c r="J1235" s="158"/>
      <c r="K1235" s="158"/>
    </row>
    <row r="1236" spans="1:11" s="159" customFormat="1">
      <c r="A1236" s="316"/>
      <c r="B1236" s="317"/>
      <c r="C1236" s="317"/>
      <c r="D1236" s="318"/>
      <c r="E1236" s="318"/>
      <c r="F1236" s="318"/>
      <c r="G1236" s="318"/>
      <c r="H1236" s="318"/>
      <c r="I1236" s="158"/>
      <c r="J1236" s="158"/>
      <c r="K1236" s="158"/>
    </row>
    <row r="1237" spans="1:11" s="159" customFormat="1">
      <c r="A1237" s="316"/>
      <c r="B1237" s="317"/>
      <c r="C1237" s="317"/>
      <c r="D1237" s="318"/>
      <c r="E1237" s="318"/>
      <c r="F1237" s="318"/>
      <c r="G1237" s="318"/>
      <c r="H1237" s="318"/>
      <c r="I1237" s="158"/>
      <c r="J1237" s="158"/>
      <c r="K1237" s="158"/>
    </row>
    <row r="1238" spans="1:11" s="159" customFormat="1">
      <c r="A1238" s="316"/>
      <c r="B1238" s="317"/>
      <c r="C1238" s="317"/>
      <c r="D1238" s="318"/>
      <c r="E1238" s="318"/>
      <c r="F1238" s="318"/>
      <c r="G1238" s="318"/>
      <c r="H1238" s="318"/>
      <c r="I1238" s="158"/>
      <c r="J1238" s="158"/>
      <c r="K1238" s="158"/>
    </row>
    <row r="1239" spans="1:11" s="159" customFormat="1">
      <c r="A1239" s="316"/>
      <c r="B1239" s="317"/>
      <c r="C1239" s="317"/>
      <c r="D1239" s="318"/>
      <c r="E1239" s="318"/>
      <c r="F1239" s="318"/>
      <c r="G1239" s="318"/>
      <c r="H1239" s="318"/>
      <c r="I1239" s="158"/>
      <c r="J1239" s="158"/>
      <c r="K1239" s="158"/>
    </row>
    <row r="1240" spans="1:11" s="159" customFormat="1">
      <c r="A1240" s="316"/>
      <c r="B1240" s="317"/>
      <c r="C1240" s="317"/>
      <c r="D1240" s="318"/>
      <c r="E1240" s="318"/>
      <c r="F1240" s="318"/>
      <c r="G1240" s="318"/>
      <c r="H1240" s="318"/>
      <c r="I1240" s="158"/>
      <c r="J1240" s="158"/>
      <c r="K1240" s="158"/>
    </row>
    <row r="1241" spans="1:11" s="159" customFormat="1">
      <c r="A1241" s="316"/>
      <c r="B1241" s="317"/>
      <c r="C1241" s="317"/>
      <c r="D1241" s="318"/>
      <c r="E1241" s="318"/>
      <c r="F1241" s="318"/>
      <c r="G1241" s="318"/>
      <c r="H1241" s="318"/>
      <c r="I1241" s="158"/>
      <c r="J1241" s="158"/>
      <c r="K1241" s="158"/>
    </row>
    <row r="1242" spans="1:11" s="159" customFormat="1">
      <c r="A1242" s="316"/>
      <c r="B1242" s="317"/>
      <c r="C1242" s="317"/>
      <c r="D1242" s="318"/>
      <c r="E1242" s="318"/>
      <c r="F1242" s="318"/>
      <c r="G1242" s="318"/>
      <c r="H1242" s="318"/>
      <c r="I1242" s="158"/>
      <c r="J1242" s="158"/>
      <c r="K1242" s="158"/>
    </row>
    <row r="1243" spans="1:11" s="159" customFormat="1">
      <c r="A1243" s="316"/>
      <c r="B1243" s="317"/>
      <c r="C1243" s="317"/>
      <c r="D1243" s="318"/>
      <c r="E1243" s="318"/>
      <c r="F1243" s="318"/>
      <c r="G1243" s="318"/>
      <c r="H1243" s="318"/>
      <c r="I1243" s="158"/>
      <c r="J1243" s="158"/>
      <c r="K1243" s="158"/>
    </row>
    <row r="1244" spans="1:11" s="159" customFormat="1">
      <c r="A1244" s="316"/>
      <c r="B1244" s="317"/>
      <c r="C1244" s="317"/>
      <c r="D1244" s="318"/>
      <c r="E1244" s="318"/>
      <c r="F1244" s="318"/>
      <c r="G1244" s="318"/>
      <c r="H1244" s="318"/>
      <c r="I1244" s="158"/>
      <c r="J1244" s="158"/>
      <c r="K1244" s="158"/>
    </row>
    <row r="1245" spans="1:11" s="159" customFormat="1">
      <c r="A1245" s="316"/>
      <c r="B1245" s="317"/>
      <c r="C1245" s="317"/>
      <c r="D1245" s="318"/>
      <c r="E1245" s="318"/>
      <c r="F1245" s="318"/>
      <c r="G1245" s="318"/>
      <c r="H1245" s="318"/>
      <c r="I1245" s="158"/>
      <c r="J1245" s="158"/>
      <c r="K1245" s="158"/>
    </row>
    <row r="1246" spans="1:11" s="159" customFormat="1">
      <c r="A1246" s="316"/>
      <c r="B1246" s="317"/>
      <c r="C1246" s="317"/>
      <c r="D1246" s="318"/>
      <c r="E1246" s="318"/>
      <c r="F1246" s="318"/>
      <c r="G1246" s="318"/>
      <c r="H1246" s="318"/>
      <c r="I1246" s="158"/>
      <c r="J1246" s="158"/>
      <c r="K1246" s="158"/>
    </row>
    <row r="1247" spans="1:11" s="159" customFormat="1">
      <c r="A1247" s="316"/>
      <c r="B1247" s="317"/>
      <c r="C1247" s="317"/>
      <c r="D1247" s="318"/>
      <c r="E1247" s="318"/>
      <c r="F1247" s="318"/>
      <c r="G1247" s="318"/>
      <c r="H1247" s="318"/>
      <c r="I1247" s="158"/>
      <c r="J1247" s="158"/>
      <c r="K1247" s="158"/>
    </row>
    <row r="1248" spans="1:11" s="159" customFormat="1">
      <c r="A1248" s="316"/>
      <c r="B1248" s="317"/>
      <c r="C1248" s="317"/>
      <c r="D1248" s="318"/>
      <c r="E1248" s="318"/>
      <c r="F1248" s="318"/>
      <c r="G1248" s="318"/>
      <c r="H1248" s="318"/>
      <c r="I1248" s="158"/>
      <c r="J1248" s="158"/>
      <c r="K1248" s="158"/>
    </row>
    <row r="1249" spans="1:11" s="159" customFormat="1">
      <c r="A1249" s="316"/>
      <c r="B1249" s="317"/>
      <c r="C1249" s="317"/>
      <c r="D1249" s="318"/>
      <c r="E1249" s="318"/>
      <c r="F1249" s="318"/>
      <c r="G1249" s="318"/>
      <c r="H1249" s="318"/>
      <c r="I1249" s="158"/>
      <c r="J1249" s="158"/>
      <c r="K1249" s="158"/>
    </row>
    <row r="1250" spans="1:11" s="159" customFormat="1">
      <c r="A1250" s="316"/>
      <c r="B1250" s="317"/>
      <c r="C1250" s="317"/>
      <c r="D1250" s="318"/>
      <c r="E1250" s="318"/>
      <c r="F1250" s="318"/>
      <c r="G1250" s="318"/>
      <c r="H1250" s="318"/>
      <c r="I1250" s="158"/>
      <c r="J1250" s="158"/>
      <c r="K1250" s="158"/>
    </row>
    <row r="1251" spans="1:11" s="159" customFormat="1">
      <c r="A1251" s="316"/>
      <c r="B1251" s="317"/>
      <c r="C1251" s="317"/>
      <c r="D1251" s="318"/>
      <c r="E1251" s="318"/>
      <c r="F1251" s="318"/>
      <c r="G1251" s="318"/>
      <c r="H1251" s="318"/>
      <c r="I1251" s="158"/>
      <c r="J1251" s="158"/>
      <c r="K1251" s="158"/>
    </row>
    <row r="1252" spans="1:11" s="159" customFormat="1">
      <c r="A1252" s="316"/>
      <c r="B1252" s="317"/>
      <c r="C1252" s="317"/>
      <c r="D1252" s="318"/>
      <c r="E1252" s="318"/>
      <c r="F1252" s="318"/>
      <c r="G1252" s="318"/>
      <c r="H1252" s="318"/>
      <c r="I1252" s="158"/>
      <c r="J1252" s="158"/>
      <c r="K1252" s="158"/>
    </row>
    <row r="1253" spans="1:11" s="159" customFormat="1">
      <c r="A1253" s="316"/>
      <c r="B1253" s="317"/>
      <c r="C1253" s="317"/>
      <c r="D1253" s="318"/>
      <c r="E1253" s="318"/>
      <c r="F1253" s="318"/>
      <c r="G1253" s="318"/>
      <c r="H1253" s="318"/>
      <c r="I1253" s="158"/>
      <c r="J1253" s="158"/>
      <c r="K1253" s="158"/>
    </row>
    <row r="1254" spans="1:11" s="159" customFormat="1">
      <c r="A1254" s="316"/>
      <c r="B1254" s="317"/>
      <c r="C1254" s="317"/>
      <c r="D1254" s="318"/>
      <c r="E1254" s="318"/>
      <c r="F1254" s="318"/>
      <c r="G1254" s="318"/>
      <c r="H1254" s="318"/>
      <c r="I1254" s="158"/>
      <c r="J1254" s="158"/>
      <c r="K1254" s="158"/>
    </row>
    <row r="1255" spans="1:11" s="159" customFormat="1">
      <c r="A1255" s="316"/>
      <c r="B1255" s="317"/>
      <c r="C1255" s="317"/>
      <c r="D1255" s="318"/>
      <c r="E1255" s="318"/>
      <c r="F1255" s="318"/>
      <c r="G1255" s="318"/>
      <c r="H1255" s="318"/>
      <c r="I1255" s="158"/>
      <c r="J1255" s="158"/>
      <c r="K1255" s="158"/>
    </row>
    <row r="1256" spans="1:11" s="159" customFormat="1">
      <c r="A1256" s="316"/>
      <c r="B1256" s="317"/>
      <c r="C1256" s="317"/>
      <c r="D1256" s="318"/>
      <c r="E1256" s="318"/>
      <c r="F1256" s="318"/>
      <c r="G1256" s="318"/>
      <c r="H1256" s="318"/>
      <c r="I1256" s="158"/>
      <c r="J1256" s="158"/>
      <c r="K1256" s="158"/>
    </row>
    <row r="1257" spans="1:11" s="159" customFormat="1">
      <c r="A1257" s="316"/>
      <c r="B1257" s="317"/>
      <c r="C1257" s="317"/>
      <c r="D1257" s="318"/>
      <c r="E1257" s="318"/>
      <c r="F1257" s="318"/>
      <c r="G1257" s="318"/>
      <c r="H1257" s="318"/>
      <c r="I1257" s="158"/>
      <c r="J1257" s="158"/>
      <c r="K1257" s="158"/>
    </row>
    <row r="1258" spans="1:11" s="159" customFormat="1">
      <c r="A1258" s="316"/>
      <c r="B1258" s="317"/>
      <c r="C1258" s="317"/>
      <c r="D1258" s="318"/>
      <c r="E1258" s="318"/>
      <c r="F1258" s="318"/>
      <c r="G1258" s="318"/>
      <c r="H1258" s="318"/>
      <c r="I1258" s="158"/>
      <c r="J1258" s="158"/>
      <c r="K1258" s="158"/>
    </row>
    <row r="1259" spans="1:11" s="159" customFormat="1">
      <c r="A1259" s="316"/>
      <c r="B1259" s="317"/>
      <c r="C1259" s="317"/>
      <c r="D1259" s="318"/>
      <c r="E1259" s="318"/>
      <c r="F1259" s="318"/>
      <c r="G1259" s="318"/>
      <c r="H1259" s="318"/>
      <c r="I1259" s="158"/>
      <c r="J1259" s="158"/>
      <c r="K1259" s="158"/>
    </row>
    <row r="1260" spans="1:11" s="159" customFormat="1">
      <c r="A1260" s="316"/>
      <c r="B1260" s="317"/>
      <c r="C1260" s="317"/>
      <c r="D1260" s="318"/>
      <c r="E1260" s="318"/>
      <c r="F1260" s="318"/>
      <c r="G1260" s="318"/>
      <c r="H1260" s="318"/>
      <c r="I1260" s="158"/>
      <c r="J1260" s="158"/>
      <c r="K1260" s="158"/>
    </row>
    <row r="1261" spans="1:11" s="159" customFormat="1">
      <c r="A1261" s="316"/>
      <c r="B1261" s="317"/>
      <c r="C1261" s="317"/>
      <c r="D1261" s="318"/>
      <c r="E1261" s="318"/>
      <c r="F1261" s="318"/>
      <c r="G1261" s="318"/>
      <c r="H1261" s="318"/>
      <c r="I1261" s="158"/>
      <c r="J1261" s="158"/>
      <c r="K1261" s="158"/>
    </row>
    <row r="1262" spans="1:11" s="159" customFormat="1">
      <c r="A1262" s="316"/>
      <c r="B1262" s="317"/>
      <c r="C1262" s="317"/>
      <c r="D1262" s="318"/>
      <c r="E1262" s="318"/>
      <c r="F1262" s="318"/>
      <c r="G1262" s="318"/>
      <c r="H1262" s="318"/>
      <c r="I1262" s="158"/>
      <c r="J1262" s="158"/>
      <c r="K1262" s="158"/>
    </row>
    <row r="1263" spans="1:11" s="159" customFormat="1">
      <c r="A1263" s="316"/>
      <c r="B1263" s="317"/>
      <c r="C1263" s="317"/>
      <c r="D1263" s="318"/>
      <c r="E1263" s="318"/>
      <c r="F1263" s="318"/>
      <c r="G1263" s="318"/>
      <c r="H1263" s="318"/>
      <c r="I1263" s="158"/>
      <c r="J1263" s="158"/>
      <c r="K1263" s="158"/>
    </row>
    <row r="1264" spans="1:11" s="159" customFormat="1">
      <c r="A1264" s="316"/>
      <c r="B1264" s="317"/>
      <c r="C1264" s="317"/>
      <c r="D1264" s="318"/>
      <c r="E1264" s="318"/>
      <c r="F1264" s="318"/>
      <c r="G1264" s="318"/>
      <c r="H1264" s="318"/>
      <c r="I1264" s="158"/>
      <c r="J1264" s="158"/>
      <c r="K1264" s="158"/>
    </row>
    <row r="1265" spans="1:11" s="159" customFormat="1">
      <c r="A1265" s="316"/>
      <c r="B1265" s="317"/>
      <c r="C1265" s="317"/>
      <c r="D1265" s="318"/>
      <c r="E1265" s="318"/>
      <c r="F1265" s="318"/>
      <c r="G1265" s="318"/>
      <c r="H1265" s="318"/>
      <c r="I1265" s="158"/>
      <c r="J1265" s="158"/>
      <c r="K1265" s="158"/>
    </row>
    <row r="1266" spans="1:11" s="159" customFormat="1">
      <c r="A1266" s="316"/>
      <c r="B1266" s="317"/>
      <c r="C1266" s="317"/>
      <c r="D1266" s="318"/>
      <c r="E1266" s="318"/>
      <c r="F1266" s="318"/>
      <c r="G1266" s="318"/>
      <c r="H1266" s="318"/>
      <c r="I1266" s="158"/>
      <c r="J1266" s="158"/>
      <c r="K1266" s="158"/>
    </row>
    <row r="1267" spans="1:11" s="159" customFormat="1">
      <c r="A1267" s="316"/>
      <c r="B1267" s="317"/>
      <c r="C1267" s="317"/>
      <c r="D1267" s="318"/>
      <c r="E1267" s="318"/>
      <c r="F1267" s="318"/>
      <c r="G1267" s="318"/>
      <c r="H1267" s="318"/>
      <c r="I1267" s="158"/>
      <c r="J1267" s="158"/>
      <c r="K1267" s="158"/>
    </row>
    <row r="1268" spans="1:11" s="159" customFormat="1">
      <c r="A1268" s="316"/>
      <c r="B1268" s="317"/>
      <c r="C1268" s="317"/>
      <c r="D1268" s="318"/>
      <c r="E1268" s="318"/>
      <c r="F1268" s="318"/>
      <c r="G1268" s="318"/>
      <c r="H1268" s="318"/>
      <c r="I1268" s="158"/>
      <c r="J1268" s="158"/>
      <c r="K1268" s="158"/>
    </row>
    <row r="1269" spans="1:11" s="159" customFormat="1">
      <c r="A1269" s="316"/>
      <c r="B1269" s="317"/>
      <c r="C1269" s="317"/>
      <c r="D1269" s="318"/>
      <c r="E1269" s="318"/>
      <c r="F1269" s="318"/>
      <c r="G1269" s="318"/>
      <c r="H1269" s="318"/>
      <c r="I1269" s="158"/>
      <c r="J1269" s="158"/>
      <c r="K1269" s="158"/>
    </row>
    <row r="1270" spans="1:11" s="159" customFormat="1">
      <c r="A1270" s="316"/>
      <c r="B1270" s="317"/>
      <c r="C1270" s="317"/>
      <c r="D1270" s="318"/>
      <c r="E1270" s="318"/>
      <c r="F1270" s="318"/>
      <c r="G1270" s="318"/>
      <c r="H1270" s="318"/>
      <c r="I1270" s="158"/>
      <c r="J1270" s="158"/>
      <c r="K1270" s="158"/>
    </row>
    <row r="1271" spans="1:11" s="159" customFormat="1">
      <c r="A1271" s="316"/>
      <c r="B1271" s="317"/>
      <c r="C1271" s="317"/>
      <c r="D1271" s="318"/>
      <c r="E1271" s="318"/>
      <c r="F1271" s="318"/>
      <c r="G1271" s="318"/>
      <c r="H1271" s="318"/>
      <c r="I1271" s="158"/>
      <c r="J1271" s="158"/>
      <c r="K1271" s="158"/>
    </row>
    <row r="1272" spans="1:11" s="159" customFormat="1">
      <c r="A1272" s="316"/>
      <c r="B1272" s="317"/>
      <c r="C1272" s="317"/>
      <c r="D1272" s="318"/>
      <c r="E1272" s="318"/>
      <c r="F1272" s="318"/>
      <c r="G1272" s="318"/>
      <c r="H1272" s="318"/>
      <c r="I1272" s="158"/>
      <c r="J1272" s="158"/>
      <c r="K1272" s="158"/>
    </row>
    <row r="1273" spans="1:11" s="159" customFormat="1">
      <c r="A1273" s="316"/>
      <c r="B1273" s="317"/>
      <c r="C1273" s="317"/>
      <c r="D1273" s="318"/>
      <c r="E1273" s="318"/>
      <c r="F1273" s="318"/>
      <c r="G1273" s="318"/>
      <c r="H1273" s="318"/>
      <c r="I1273" s="158"/>
      <c r="J1273" s="158"/>
      <c r="K1273" s="158"/>
    </row>
    <row r="1274" spans="1:11" s="159" customFormat="1">
      <c r="A1274" s="316"/>
      <c r="B1274" s="317"/>
      <c r="C1274" s="317"/>
      <c r="D1274" s="318"/>
      <c r="E1274" s="318"/>
      <c r="F1274" s="318"/>
      <c r="G1274" s="318"/>
      <c r="H1274" s="318"/>
      <c r="I1274" s="158"/>
      <c r="J1274" s="158"/>
      <c r="K1274" s="158"/>
    </row>
    <row r="1275" spans="1:11" s="159" customFormat="1">
      <c r="A1275" s="316"/>
      <c r="B1275" s="317"/>
      <c r="C1275" s="317"/>
      <c r="D1275" s="318"/>
      <c r="E1275" s="318"/>
      <c r="F1275" s="318"/>
      <c r="G1275" s="318"/>
      <c r="H1275" s="318"/>
      <c r="I1275" s="158"/>
      <c r="J1275" s="158"/>
      <c r="K1275" s="158"/>
    </row>
    <row r="1276" spans="1:11" s="159" customFormat="1">
      <c r="A1276" s="316"/>
      <c r="B1276" s="317"/>
      <c r="C1276" s="317"/>
      <c r="D1276" s="318"/>
      <c r="E1276" s="318"/>
      <c r="F1276" s="318"/>
      <c r="G1276" s="318"/>
      <c r="H1276" s="318"/>
      <c r="I1276" s="158"/>
      <c r="J1276" s="158"/>
      <c r="K1276" s="158"/>
    </row>
    <row r="1277" spans="1:11" s="159" customFormat="1">
      <c r="A1277" s="316"/>
      <c r="B1277" s="317"/>
      <c r="C1277" s="317"/>
      <c r="D1277" s="318"/>
      <c r="E1277" s="318"/>
      <c r="F1277" s="318"/>
      <c r="G1277" s="318"/>
      <c r="H1277" s="318"/>
      <c r="I1277" s="158"/>
      <c r="J1277" s="158"/>
      <c r="K1277" s="158"/>
    </row>
    <row r="1278" spans="1:11" s="159" customFormat="1">
      <c r="A1278" s="316"/>
      <c r="B1278" s="317"/>
      <c r="C1278" s="317"/>
      <c r="D1278" s="318"/>
      <c r="E1278" s="318"/>
      <c r="F1278" s="318"/>
      <c r="G1278" s="318"/>
      <c r="H1278" s="318"/>
      <c r="I1278" s="158"/>
      <c r="J1278" s="158"/>
      <c r="K1278" s="158"/>
    </row>
    <row r="1279" spans="1:11" s="159" customFormat="1">
      <c r="A1279" s="316"/>
      <c r="B1279" s="317"/>
      <c r="C1279" s="317"/>
      <c r="D1279" s="318"/>
      <c r="E1279" s="318"/>
      <c r="F1279" s="318"/>
      <c r="G1279" s="318"/>
      <c r="H1279" s="318"/>
      <c r="I1279" s="158"/>
      <c r="J1279" s="158"/>
      <c r="K1279" s="158"/>
    </row>
    <row r="1280" spans="1:11" s="159" customFormat="1">
      <c r="A1280" s="316"/>
      <c r="B1280" s="317"/>
      <c r="C1280" s="317"/>
      <c r="D1280" s="318"/>
      <c r="E1280" s="318"/>
      <c r="F1280" s="318"/>
      <c r="G1280" s="318"/>
      <c r="H1280" s="318"/>
      <c r="I1280" s="158"/>
      <c r="J1280" s="158"/>
      <c r="K1280" s="158"/>
    </row>
    <row r="1281" spans="1:11" s="159" customFormat="1">
      <c r="A1281" s="316"/>
      <c r="B1281" s="317"/>
      <c r="C1281" s="317"/>
      <c r="D1281" s="318"/>
      <c r="E1281" s="318"/>
      <c r="F1281" s="318"/>
      <c r="G1281" s="318"/>
      <c r="H1281" s="318"/>
      <c r="I1281" s="158"/>
      <c r="J1281" s="158"/>
      <c r="K1281" s="158"/>
    </row>
    <row r="1282" spans="1:11" s="159" customFormat="1">
      <c r="A1282" s="316"/>
      <c r="B1282" s="317"/>
      <c r="C1282" s="317"/>
      <c r="D1282" s="318"/>
      <c r="E1282" s="318"/>
      <c r="F1282" s="318"/>
      <c r="G1282" s="318"/>
      <c r="H1282" s="318"/>
      <c r="I1282" s="158"/>
      <c r="J1282" s="158"/>
      <c r="K1282" s="158"/>
    </row>
    <row r="1283" spans="1:11" s="159" customFormat="1">
      <c r="A1283" s="316"/>
      <c r="B1283" s="317"/>
      <c r="C1283" s="317"/>
      <c r="D1283" s="318"/>
      <c r="E1283" s="318"/>
      <c r="F1283" s="318"/>
      <c r="G1283" s="318"/>
      <c r="H1283" s="318"/>
      <c r="I1283" s="158"/>
      <c r="J1283" s="158"/>
      <c r="K1283" s="158"/>
    </row>
    <row r="1284" spans="1:11" s="159" customFormat="1">
      <c r="A1284" s="316"/>
      <c r="B1284" s="317"/>
      <c r="C1284" s="317"/>
      <c r="D1284" s="318"/>
      <c r="E1284" s="318"/>
      <c r="F1284" s="318"/>
      <c r="G1284" s="318"/>
      <c r="H1284" s="318"/>
      <c r="I1284" s="158"/>
      <c r="J1284" s="158"/>
      <c r="K1284" s="158"/>
    </row>
    <row r="1285" spans="1:11" s="159" customFormat="1">
      <c r="A1285" s="316"/>
      <c r="B1285" s="317"/>
      <c r="C1285" s="317"/>
      <c r="D1285" s="318"/>
      <c r="E1285" s="318"/>
      <c r="F1285" s="318"/>
      <c r="G1285" s="318"/>
      <c r="H1285" s="318"/>
      <c r="I1285" s="158"/>
      <c r="J1285" s="158"/>
      <c r="K1285" s="158"/>
    </row>
    <row r="1286" spans="1:11" s="159" customFormat="1">
      <c r="A1286" s="316"/>
      <c r="B1286" s="317"/>
      <c r="C1286" s="317"/>
      <c r="D1286" s="318"/>
      <c r="E1286" s="318"/>
      <c r="F1286" s="318"/>
      <c r="G1286" s="318"/>
      <c r="H1286" s="318"/>
      <c r="I1286" s="158"/>
      <c r="J1286" s="158"/>
      <c r="K1286" s="158"/>
    </row>
    <row r="1287" spans="1:11" s="159" customFormat="1">
      <c r="A1287" s="316"/>
      <c r="B1287" s="317"/>
      <c r="C1287" s="317"/>
      <c r="D1287" s="318"/>
      <c r="E1287" s="318"/>
      <c r="F1287" s="318"/>
      <c r="G1287" s="318"/>
      <c r="H1287" s="318"/>
      <c r="I1287" s="158"/>
      <c r="J1287" s="158"/>
      <c r="K1287" s="158"/>
    </row>
    <row r="1288" spans="1:11" s="159" customFormat="1">
      <c r="A1288" s="316"/>
      <c r="B1288" s="317"/>
      <c r="C1288" s="317"/>
      <c r="D1288" s="318"/>
      <c r="E1288" s="318"/>
      <c r="F1288" s="318"/>
      <c r="G1288" s="318"/>
      <c r="H1288" s="318"/>
      <c r="I1288" s="158"/>
      <c r="J1288" s="158"/>
      <c r="K1288" s="158"/>
    </row>
    <row r="1289" spans="1:11" s="159" customFormat="1">
      <c r="A1289" s="316"/>
      <c r="B1289" s="317"/>
      <c r="C1289" s="317"/>
      <c r="D1289" s="318"/>
      <c r="E1289" s="318"/>
      <c r="F1289" s="318"/>
      <c r="G1289" s="318"/>
      <c r="H1289" s="318"/>
      <c r="I1289" s="158"/>
      <c r="J1289" s="158"/>
      <c r="K1289" s="158"/>
    </row>
    <row r="1290" spans="1:11" s="159" customFormat="1">
      <c r="A1290" s="316"/>
      <c r="B1290" s="317"/>
      <c r="C1290" s="317"/>
      <c r="D1290" s="318"/>
      <c r="E1290" s="318"/>
      <c r="F1290" s="318"/>
      <c r="G1290" s="318"/>
      <c r="H1290" s="318"/>
      <c r="I1290" s="158"/>
      <c r="J1290" s="158"/>
      <c r="K1290" s="158"/>
    </row>
    <row r="1291" spans="1:11" s="159" customFormat="1">
      <c r="A1291" s="316"/>
      <c r="B1291" s="317"/>
      <c r="C1291" s="317"/>
      <c r="D1291" s="318"/>
      <c r="E1291" s="318"/>
      <c r="F1291" s="318"/>
      <c r="G1291" s="318"/>
      <c r="H1291" s="318"/>
      <c r="I1291" s="158"/>
      <c r="J1291" s="158"/>
      <c r="K1291" s="158"/>
    </row>
    <row r="1292" spans="1:11" s="159" customFormat="1">
      <c r="A1292" s="316"/>
      <c r="B1292" s="317"/>
      <c r="C1292" s="317"/>
      <c r="D1292" s="318"/>
      <c r="E1292" s="318"/>
      <c r="F1292" s="318"/>
      <c r="G1292" s="318"/>
      <c r="H1292" s="318"/>
      <c r="I1292" s="158"/>
      <c r="J1292" s="158"/>
      <c r="K1292" s="158"/>
    </row>
  </sheetData>
  <mergeCells count="6">
    <mergeCell ref="A22:A43"/>
    <mergeCell ref="B32:D32"/>
    <mergeCell ref="A7:A17"/>
    <mergeCell ref="B22:I22"/>
    <mergeCell ref="B7:I7"/>
    <mergeCell ref="B33:I33"/>
  </mergeCells>
  <hyperlinks>
    <hyperlink ref="L9" location="'hulp sociaal plankosten'!A1" display="hulprekenblad sociaal plankosten"/>
    <hyperlink ref="L10" location="'hulp projectkosten'!A1" display="hulprekenblad projectkosten"/>
    <hyperlink ref="L12" location="'hulp frictie'!A1" display="hulprekenblad frictiekosten"/>
    <hyperlink ref="L13" location="'hulp desintegratie'!A1" display="hulprekenblad desintegratiekosten"/>
    <hyperlink ref="K24" location="'hulp formatie'!A1" display="hulprekenblad formatie"/>
    <hyperlink ref="K28" location="'hulp ICT'!A1" display="hulprekenblad ICT"/>
    <hyperlink ref="L28" location="'hulp huisvesting'!A1" display="hulprekenblad huisvesting"/>
    <hyperlink ref="K20" location="Exploitatie!A1" display="rekenblad exploitati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4168"/>
  <sheetViews>
    <sheetView topLeftCell="A11" zoomScaleNormal="100" workbookViewId="0">
      <selection activeCell="B1" sqref="B1"/>
    </sheetView>
  </sheetViews>
  <sheetFormatPr defaultColWidth="9.109375" defaultRowHeight="13.2"/>
  <cols>
    <col min="1" max="1" width="2.77734375" style="145" customWidth="1"/>
    <col min="2" max="2" width="24.44140625" style="146" customWidth="1"/>
    <col min="3" max="3" width="17.6640625" style="201" customWidth="1"/>
    <col min="4" max="4" width="19.6640625" style="201" customWidth="1"/>
    <col min="5" max="8" width="17.33203125" style="201" customWidth="1"/>
    <col min="9" max="9" width="1.6640625" style="144" customWidth="1"/>
    <col min="10" max="11" width="16.33203125" style="144" customWidth="1"/>
    <col min="12" max="14" width="12.6640625" style="144" customWidth="1"/>
    <col min="15" max="16384" width="9.109375" style="144"/>
  </cols>
  <sheetData>
    <row r="1" spans="1:40" s="164" customFormat="1" ht="14.4">
      <c r="B1" s="202" t="s">
        <v>367</v>
      </c>
      <c r="C1" s="186"/>
      <c r="D1" s="186"/>
      <c r="E1" s="186"/>
      <c r="F1" s="184"/>
      <c r="G1" s="186"/>
      <c r="H1" s="184"/>
      <c r="I1" s="203"/>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row>
    <row r="2" spans="1:40" s="164" customFormat="1" ht="14.4">
      <c r="C2" s="186"/>
      <c r="D2" s="186"/>
      <c r="E2" s="186"/>
      <c r="F2" s="184"/>
      <c r="G2" s="186"/>
      <c r="H2" s="184"/>
      <c r="I2" s="203"/>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row>
    <row r="3" spans="1:40" customFormat="1" ht="107.25" customHeight="1">
      <c r="B3" s="341" t="s">
        <v>441</v>
      </c>
      <c r="C3" s="183"/>
      <c r="D3" s="183"/>
      <c r="E3" s="183"/>
      <c r="F3" s="184"/>
      <c r="G3" s="183"/>
      <c r="H3" s="184"/>
      <c r="I3" s="223"/>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row>
    <row r="4" spans="1:40" s="148" customFormat="1" ht="14.4">
      <c r="A4" s="147"/>
      <c r="B4" s="645"/>
      <c r="C4" s="645"/>
      <c r="D4" s="645"/>
      <c r="E4" s="645"/>
      <c r="F4" s="645"/>
      <c r="G4" s="196"/>
      <c r="H4" s="196"/>
    </row>
    <row r="5" spans="1:40" s="148" customFormat="1">
      <c r="B5" s="149"/>
      <c r="C5" s="196"/>
      <c r="D5" s="196"/>
      <c r="E5" s="196"/>
      <c r="F5" s="196"/>
      <c r="G5" s="196"/>
      <c r="H5" s="589">
        <f>' PARAMETERS'!D35</f>
        <v>2019</v>
      </c>
    </row>
    <row r="6" spans="1:40" s="150" customFormat="1" ht="12">
      <c r="B6" s="156" t="s">
        <v>344</v>
      </c>
      <c r="C6" s="192"/>
      <c r="D6" s="192"/>
      <c r="E6" s="643" t="s">
        <v>346</v>
      </c>
      <c r="F6" s="644"/>
      <c r="G6" s="195"/>
      <c r="H6" s="588">
        <f>TOTAAL!I8</f>
        <v>2024</v>
      </c>
    </row>
    <row r="7" spans="1:40" s="150" customFormat="1" ht="39.75" customHeight="1">
      <c r="B7" s="154" t="s">
        <v>343</v>
      </c>
      <c r="C7" s="194" t="s">
        <v>345</v>
      </c>
      <c r="D7" s="194" t="s">
        <v>13</v>
      </c>
      <c r="E7" s="194" t="s">
        <v>18</v>
      </c>
      <c r="F7" s="194" t="s">
        <v>17</v>
      </c>
      <c r="G7" s="195"/>
      <c r="H7" s="194" t="s">
        <v>540</v>
      </c>
    </row>
    <row r="8" spans="1:40" s="150" customFormat="1" ht="12">
      <c r="B8" s="151" t="str">
        <f>' PARAMETERS'!B12</f>
        <v>Organisatie 1</v>
      </c>
      <c r="C8" s="191" t="str">
        <f>IF('hulp sociaal plankosten'!G16&lt;&gt;0,'hulp sociaal plankosten'!G16,"")</f>
        <v/>
      </c>
      <c r="D8" s="191" t="e">
        <f>IF('hulp projectkosten'!F38&lt;&gt;0,'hulp projectkosten'!F38,"")</f>
        <v>#DIV/0!</v>
      </c>
      <c r="E8" s="191" t="str">
        <f>IF('hulp frictie'!G16&lt;&gt;0,'hulp frictie'!G16,"")</f>
        <v/>
      </c>
      <c r="F8" s="191" t="str">
        <f>IF('hulp desintegratie'!G57&lt;&gt;0,'hulp desintegratie'!G57,"")</f>
        <v/>
      </c>
      <c r="G8" s="195"/>
      <c r="H8" s="191" t="e">
        <f>SUM(C8:G8)</f>
        <v>#DIV/0!</v>
      </c>
    </row>
    <row r="9" spans="1:40" s="150" customFormat="1" ht="12">
      <c r="B9" s="151" t="str">
        <f>' PARAMETERS'!B13</f>
        <v>Organisatie 2</v>
      </c>
      <c r="C9" s="191" t="str">
        <f>IF('hulp sociaal plankosten'!G17&lt;&gt;0,'hulp sociaal plankosten'!G17,"")</f>
        <v/>
      </c>
      <c r="D9" s="191" t="e">
        <f>IF('hulp projectkosten'!F39&lt;&gt;0,'hulp projectkosten'!F39,"")</f>
        <v>#DIV/0!</v>
      </c>
      <c r="E9" s="191" t="str">
        <f>IF('hulp frictie'!G17&lt;&gt;0,'hulp frictie'!G17,"")</f>
        <v/>
      </c>
      <c r="F9" s="191" t="str">
        <f>IF('hulp desintegratie'!G58&lt;&gt;0,'hulp desintegratie'!G58,"")</f>
        <v/>
      </c>
      <c r="G9" s="195"/>
      <c r="H9" s="191" t="e">
        <f t="shared" ref="H9:H27" si="0">SUM(C9:G9)</f>
        <v>#DIV/0!</v>
      </c>
    </row>
    <row r="10" spans="1:40" s="150" customFormat="1" ht="12">
      <c r="B10" s="151" t="str">
        <f>' PARAMETERS'!B14</f>
        <v>Organisatie 3</v>
      </c>
      <c r="C10" s="191" t="str">
        <f>IF('hulp sociaal plankosten'!G18&lt;&gt;0,'hulp sociaal plankosten'!G18,"")</f>
        <v/>
      </c>
      <c r="D10" s="191" t="e">
        <f>IF('hulp projectkosten'!F40&lt;&gt;0,'hulp projectkosten'!F40,"")</f>
        <v>#DIV/0!</v>
      </c>
      <c r="E10" s="191" t="str">
        <f>IF('hulp frictie'!G18&lt;&gt;0,'hulp frictie'!G18,"")</f>
        <v/>
      </c>
      <c r="F10" s="191" t="str">
        <f>IF('hulp desintegratie'!G59&lt;&gt;0,'hulp desintegratie'!G59,"")</f>
        <v/>
      </c>
      <c r="G10" s="195"/>
      <c r="H10" s="191" t="e">
        <f t="shared" si="0"/>
        <v>#DIV/0!</v>
      </c>
    </row>
    <row r="11" spans="1:40" s="150" customFormat="1" ht="12">
      <c r="B11" s="151" t="str">
        <f>' PARAMETERS'!B15</f>
        <v>Organisatie 4</v>
      </c>
      <c r="C11" s="191" t="str">
        <f>IF('hulp sociaal plankosten'!G19&lt;&gt;0,'hulp sociaal plankosten'!G19,"")</f>
        <v/>
      </c>
      <c r="D11" s="191" t="e">
        <f>IF('hulp projectkosten'!F41&lt;&gt;0,'hulp projectkosten'!F41,"")</f>
        <v>#DIV/0!</v>
      </c>
      <c r="E11" s="191" t="str">
        <f>IF('hulp frictie'!G19&lt;&gt;0,'hulp frictie'!G19,"")</f>
        <v/>
      </c>
      <c r="F11" s="191" t="str">
        <f>IF('hulp desintegratie'!G60&lt;&gt;0,'hulp desintegratie'!G60,"")</f>
        <v/>
      </c>
      <c r="G11" s="195"/>
      <c r="H11" s="191" t="e">
        <f t="shared" si="0"/>
        <v>#DIV/0!</v>
      </c>
    </row>
    <row r="12" spans="1:40" s="150" customFormat="1" ht="12">
      <c r="B12" s="151" t="str">
        <f>' PARAMETERS'!B16</f>
        <v>Organisatie 5</v>
      </c>
      <c r="C12" s="191" t="str">
        <f>IF('hulp sociaal plankosten'!G20&lt;&gt;0,'hulp sociaal plankosten'!G20,"")</f>
        <v/>
      </c>
      <c r="D12" s="191" t="e">
        <f>IF('hulp projectkosten'!F42&lt;&gt;0,'hulp projectkosten'!F42,"")</f>
        <v>#DIV/0!</v>
      </c>
      <c r="E12" s="191" t="str">
        <f>IF('hulp frictie'!G20&lt;&gt;0,'hulp frictie'!G20,"")</f>
        <v/>
      </c>
      <c r="F12" s="191" t="str">
        <f>IF('hulp desintegratie'!G61&lt;&gt;0,'hulp desintegratie'!G61,"")</f>
        <v/>
      </c>
      <c r="G12" s="195"/>
      <c r="H12" s="191" t="e">
        <f t="shared" si="0"/>
        <v>#DIV/0!</v>
      </c>
    </row>
    <row r="13" spans="1:40" s="150" customFormat="1" ht="12">
      <c r="B13" s="151" t="str">
        <f>' PARAMETERS'!B17</f>
        <v>Organisatie 6</v>
      </c>
      <c r="C13" s="191" t="str">
        <f>IF('hulp sociaal plankosten'!G21&lt;&gt;0,'hulp sociaal plankosten'!G21,"")</f>
        <v/>
      </c>
      <c r="D13" s="191" t="e">
        <f>IF('hulp projectkosten'!F43&lt;&gt;0,'hulp projectkosten'!F43,"")</f>
        <v>#DIV/0!</v>
      </c>
      <c r="E13" s="191" t="str">
        <f>IF('hulp frictie'!G21&lt;&gt;0,'hulp frictie'!G21,"")</f>
        <v/>
      </c>
      <c r="F13" s="191" t="str">
        <f>IF('hulp desintegratie'!G62&lt;&gt;0,'hulp desintegratie'!G62,"")</f>
        <v/>
      </c>
      <c r="G13" s="195"/>
      <c r="H13" s="191" t="e">
        <f t="shared" si="0"/>
        <v>#DIV/0!</v>
      </c>
    </row>
    <row r="14" spans="1:40" s="150" customFormat="1" ht="12">
      <c r="B14" s="151" t="str">
        <f>' PARAMETERS'!B18</f>
        <v>Organisatie 7</v>
      </c>
      <c r="C14" s="191" t="str">
        <f>IF('hulp sociaal plankosten'!G22&lt;&gt;0,'hulp sociaal plankosten'!G22,"")</f>
        <v/>
      </c>
      <c r="D14" s="191" t="e">
        <f>IF('hulp projectkosten'!F44&lt;&gt;0,'hulp projectkosten'!F44,"")</f>
        <v>#DIV/0!</v>
      </c>
      <c r="E14" s="191" t="str">
        <f>IF('hulp frictie'!G22&lt;&gt;0,'hulp frictie'!G22,"")</f>
        <v/>
      </c>
      <c r="F14" s="191" t="str">
        <f>IF('hulp desintegratie'!G63&lt;&gt;0,'hulp desintegratie'!G63,"")</f>
        <v/>
      </c>
      <c r="G14" s="195"/>
      <c r="H14" s="191" t="e">
        <f t="shared" si="0"/>
        <v>#DIV/0!</v>
      </c>
    </row>
    <row r="15" spans="1:40" s="150" customFormat="1" ht="12">
      <c r="B15" s="151" t="str">
        <f>' PARAMETERS'!B19</f>
        <v>Organisatie 8</v>
      </c>
      <c r="C15" s="191" t="str">
        <f>IF('hulp sociaal plankosten'!G23&lt;&gt;0,'hulp sociaal plankosten'!G23,"")</f>
        <v/>
      </c>
      <c r="D15" s="191" t="e">
        <f>IF('hulp projectkosten'!F45&lt;&gt;0,'hulp projectkosten'!F45,"")</f>
        <v>#DIV/0!</v>
      </c>
      <c r="E15" s="191" t="str">
        <f>IF('hulp frictie'!G23&lt;&gt;0,'hulp frictie'!G23,"")</f>
        <v/>
      </c>
      <c r="F15" s="191" t="str">
        <f>IF('hulp desintegratie'!G64&lt;&gt;0,'hulp desintegratie'!G64,"")</f>
        <v/>
      </c>
      <c r="G15" s="195"/>
      <c r="H15" s="191" t="e">
        <f t="shared" si="0"/>
        <v>#DIV/0!</v>
      </c>
    </row>
    <row r="16" spans="1:40" s="150" customFormat="1" ht="12">
      <c r="B16" s="151" t="str">
        <f>' PARAMETERS'!B20</f>
        <v>Organisatie 9</v>
      </c>
      <c r="C16" s="191" t="str">
        <f>IF('hulp sociaal plankosten'!G24&lt;&gt;0,'hulp sociaal plankosten'!G24,"")</f>
        <v/>
      </c>
      <c r="D16" s="191" t="e">
        <f>IF('hulp projectkosten'!F46&lt;&gt;0,'hulp projectkosten'!F46,"")</f>
        <v>#DIV/0!</v>
      </c>
      <c r="E16" s="191" t="str">
        <f>IF('hulp frictie'!G24&lt;&gt;0,'hulp frictie'!G24,"")</f>
        <v/>
      </c>
      <c r="F16" s="191" t="str">
        <f>IF('hulp desintegratie'!G65&lt;&gt;0,'hulp desintegratie'!G65,"")</f>
        <v/>
      </c>
      <c r="G16" s="195"/>
      <c r="H16" s="191" t="e">
        <f t="shared" si="0"/>
        <v>#DIV/0!</v>
      </c>
    </row>
    <row r="17" spans="1:8" s="150" customFormat="1" ht="12">
      <c r="B17" s="151" t="str">
        <f>' PARAMETERS'!B21</f>
        <v>Organisatie 10</v>
      </c>
      <c r="C17" s="191" t="str">
        <f>IF('hulp sociaal plankosten'!G25&lt;&gt;0,'hulp sociaal plankosten'!G25,"")</f>
        <v/>
      </c>
      <c r="D17" s="191" t="e">
        <f>IF('hulp projectkosten'!F47&lt;&gt;0,'hulp projectkosten'!F47,"")</f>
        <v>#DIV/0!</v>
      </c>
      <c r="E17" s="191" t="str">
        <f>IF('hulp frictie'!G25&lt;&gt;0,'hulp frictie'!G25,"")</f>
        <v/>
      </c>
      <c r="F17" s="191" t="str">
        <f>IF('hulp desintegratie'!G66&lt;&gt;0,'hulp desintegratie'!G66,"")</f>
        <v/>
      </c>
      <c r="G17" s="195"/>
      <c r="H17" s="191" t="e">
        <f t="shared" si="0"/>
        <v>#DIV/0!</v>
      </c>
    </row>
    <row r="18" spans="1:8" s="150" customFormat="1" ht="12">
      <c r="B18" s="151" t="str">
        <f>' PARAMETERS'!B22</f>
        <v>Organisatie 11</v>
      </c>
      <c r="C18" s="191" t="str">
        <f>IF('hulp sociaal plankosten'!G26&lt;&gt;0,'hulp sociaal plankosten'!G26,"")</f>
        <v/>
      </c>
      <c r="D18" s="191" t="e">
        <f>IF('hulp projectkosten'!F48&lt;&gt;0,'hulp projectkosten'!F48,"")</f>
        <v>#DIV/0!</v>
      </c>
      <c r="E18" s="191" t="str">
        <f>IF('hulp frictie'!G26&lt;&gt;0,'hulp frictie'!G26,"")</f>
        <v/>
      </c>
      <c r="F18" s="191" t="str">
        <f>IF('hulp desintegratie'!G67&lt;&gt;0,'hulp desintegratie'!G67,"")</f>
        <v/>
      </c>
      <c r="G18" s="195"/>
      <c r="H18" s="191" t="e">
        <f t="shared" si="0"/>
        <v>#DIV/0!</v>
      </c>
    </row>
    <row r="19" spans="1:8" s="150" customFormat="1" ht="12">
      <c r="B19" s="151" t="str">
        <f>' PARAMETERS'!B23</f>
        <v>Organisatie 12</v>
      </c>
      <c r="C19" s="191" t="str">
        <f>IF('hulp sociaal plankosten'!G27&lt;&gt;0,'hulp sociaal plankosten'!G27,"")</f>
        <v/>
      </c>
      <c r="D19" s="191" t="e">
        <f>IF('hulp projectkosten'!F49&lt;&gt;0,'hulp projectkosten'!F49,"")</f>
        <v>#DIV/0!</v>
      </c>
      <c r="E19" s="191" t="str">
        <f>IF('hulp frictie'!G27&lt;&gt;0,'hulp frictie'!G27,"")</f>
        <v/>
      </c>
      <c r="F19" s="191" t="str">
        <f>IF('hulp desintegratie'!G68&lt;&gt;0,'hulp desintegratie'!G68,"")</f>
        <v/>
      </c>
      <c r="G19" s="195"/>
      <c r="H19" s="191" t="e">
        <f t="shared" si="0"/>
        <v>#DIV/0!</v>
      </c>
    </row>
    <row r="20" spans="1:8" s="150" customFormat="1" ht="12">
      <c r="B20" s="151" t="str">
        <f>' PARAMETERS'!B24</f>
        <v>Organisatie 13</v>
      </c>
      <c r="C20" s="191" t="str">
        <f>IF('hulp sociaal plankosten'!G28&lt;&gt;0,'hulp sociaal plankosten'!G28,"")</f>
        <v/>
      </c>
      <c r="D20" s="191" t="e">
        <f>IF('hulp projectkosten'!F50&lt;&gt;0,'hulp projectkosten'!F50,"")</f>
        <v>#DIV/0!</v>
      </c>
      <c r="E20" s="191" t="str">
        <f>IF('hulp frictie'!G28&lt;&gt;0,'hulp frictie'!G28,"")</f>
        <v/>
      </c>
      <c r="F20" s="191" t="str">
        <f>IF('hulp desintegratie'!G69&lt;&gt;0,'hulp desintegratie'!G69,"")</f>
        <v/>
      </c>
      <c r="G20" s="195"/>
      <c r="H20" s="191" t="e">
        <f t="shared" si="0"/>
        <v>#DIV/0!</v>
      </c>
    </row>
    <row r="21" spans="1:8" s="150" customFormat="1" ht="12">
      <c r="B21" s="151" t="str">
        <f>' PARAMETERS'!B25</f>
        <v>Organisatie 14</v>
      </c>
      <c r="C21" s="191" t="str">
        <f>IF('hulp sociaal plankosten'!G29&lt;&gt;0,'hulp sociaal plankosten'!G29,"")</f>
        <v/>
      </c>
      <c r="D21" s="191" t="e">
        <f>IF('hulp projectkosten'!F51&lt;&gt;0,'hulp projectkosten'!F51,"")</f>
        <v>#DIV/0!</v>
      </c>
      <c r="E21" s="191" t="str">
        <f>IF('hulp frictie'!G29&lt;&gt;0,'hulp frictie'!G29,"")</f>
        <v/>
      </c>
      <c r="F21" s="191" t="str">
        <f>IF('hulp desintegratie'!G70&lt;&gt;0,'hulp desintegratie'!G70,"")</f>
        <v/>
      </c>
      <c r="G21" s="195"/>
      <c r="H21" s="191" t="e">
        <f t="shared" si="0"/>
        <v>#DIV/0!</v>
      </c>
    </row>
    <row r="22" spans="1:8" s="150" customFormat="1" ht="12">
      <c r="B22" s="151" t="str">
        <f>' PARAMETERS'!B26</f>
        <v>Organisatie 15</v>
      </c>
      <c r="C22" s="191" t="str">
        <f>IF('hulp sociaal plankosten'!G30&lt;&gt;0,'hulp sociaal plankosten'!G30,"")</f>
        <v/>
      </c>
      <c r="D22" s="191" t="e">
        <f>IF('hulp projectkosten'!F52&lt;&gt;0,'hulp projectkosten'!F52,"")</f>
        <v>#DIV/0!</v>
      </c>
      <c r="E22" s="191" t="str">
        <f>IF('hulp frictie'!G30&lt;&gt;0,'hulp frictie'!G30,"")</f>
        <v/>
      </c>
      <c r="F22" s="191" t="str">
        <f>IF('hulp desintegratie'!G71&lt;&gt;0,'hulp desintegratie'!G71,"")</f>
        <v/>
      </c>
      <c r="G22" s="195"/>
      <c r="H22" s="191" t="e">
        <f t="shared" si="0"/>
        <v>#DIV/0!</v>
      </c>
    </row>
    <row r="23" spans="1:8" s="148" customFormat="1">
      <c r="B23" s="151" t="str">
        <f>' PARAMETERS'!B27</f>
        <v>Organisatie 16</v>
      </c>
      <c r="C23" s="191" t="str">
        <f>IF('hulp sociaal plankosten'!G31&lt;&gt;0,'hulp sociaal plankosten'!G31,"")</f>
        <v/>
      </c>
      <c r="D23" s="191" t="e">
        <f>IF('hulp projectkosten'!F53&lt;&gt;0,'hulp projectkosten'!F53,"")</f>
        <v>#DIV/0!</v>
      </c>
      <c r="E23" s="191" t="str">
        <f>IF('hulp frictie'!G31&lt;&gt;0,'hulp frictie'!G31,"")</f>
        <v/>
      </c>
      <c r="F23" s="191" t="str">
        <f>IF('hulp desintegratie'!G72&lt;&gt;0,'hulp desintegratie'!G72,"")</f>
        <v/>
      </c>
      <c r="G23" s="196"/>
      <c r="H23" s="191" t="e">
        <f t="shared" si="0"/>
        <v>#DIV/0!</v>
      </c>
    </row>
    <row r="24" spans="1:8" s="148" customFormat="1">
      <c r="B24" s="151" t="str">
        <f>' PARAMETERS'!B28</f>
        <v>Organisatie 17</v>
      </c>
      <c r="C24" s="191" t="str">
        <f>IF('hulp sociaal plankosten'!G32&lt;&gt;0,'hulp sociaal plankosten'!G32,"")</f>
        <v/>
      </c>
      <c r="D24" s="191" t="e">
        <f>IF('hulp projectkosten'!F54&lt;&gt;0,'hulp projectkosten'!F54,"")</f>
        <v>#DIV/0!</v>
      </c>
      <c r="E24" s="191" t="str">
        <f>IF('hulp frictie'!G32&lt;&gt;0,'hulp frictie'!G32,"")</f>
        <v/>
      </c>
      <c r="F24" s="191" t="str">
        <f>IF('hulp desintegratie'!G73&lt;&gt;0,'hulp desintegratie'!G73,"")</f>
        <v/>
      </c>
      <c r="G24" s="196"/>
      <c r="H24" s="191" t="e">
        <f t="shared" si="0"/>
        <v>#DIV/0!</v>
      </c>
    </row>
    <row r="25" spans="1:8" s="148" customFormat="1">
      <c r="B25" s="151" t="str">
        <f>' PARAMETERS'!B29</f>
        <v>Organisatie 18</v>
      </c>
      <c r="C25" s="191" t="str">
        <f>IF('hulp sociaal plankosten'!G33&lt;&gt;0,'hulp sociaal plankosten'!G33,"")</f>
        <v/>
      </c>
      <c r="D25" s="191" t="e">
        <f>IF('hulp projectkosten'!F55&lt;&gt;0,'hulp projectkosten'!F55,"")</f>
        <v>#DIV/0!</v>
      </c>
      <c r="E25" s="191" t="str">
        <f>IF('hulp frictie'!G33&lt;&gt;0,'hulp frictie'!G33,"")</f>
        <v/>
      </c>
      <c r="F25" s="191" t="str">
        <f>IF('hulp desintegratie'!G74&lt;&gt;0,'hulp desintegratie'!G74,"")</f>
        <v/>
      </c>
      <c r="G25" s="196"/>
      <c r="H25" s="191" t="e">
        <f t="shared" si="0"/>
        <v>#DIV/0!</v>
      </c>
    </row>
    <row r="26" spans="1:8" s="148" customFormat="1">
      <c r="B26" s="151" t="str">
        <f>' PARAMETERS'!B30</f>
        <v>Organisatie 19</v>
      </c>
      <c r="C26" s="191" t="str">
        <f>IF('hulp sociaal plankosten'!G34&lt;&gt;0,'hulp sociaal plankosten'!G34,"")</f>
        <v/>
      </c>
      <c r="D26" s="191" t="e">
        <f>IF('hulp projectkosten'!F56&lt;&gt;0,'hulp projectkosten'!F56,"")</f>
        <v>#DIV/0!</v>
      </c>
      <c r="E26" s="191" t="str">
        <f>IF('hulp frictie'!G34&lt;&gt;0,'hulp frictie'!G34,"")</f>
        <v/>
      </c>
      <c r="F26" s="191" t="str">
        <f>IF('hulp desintegratie'!G75&lt;&gt;0,'hulp desintegratie'!G75,"")</f>
        <v/>
      </c>
      <c r="G26" s="196"/>
      <c r="H26" s="191" t="e">
        <f t="shared" si="0"/>
        <v>#DIV/0!</v>
      </c>
    </row>
    <row r="27" spans="1:8" s="148" customFormat="1">
      <c r="B27" s="151"/>
      <c r="C27" s="191" t="str">
        <f>IF('hulp sociaal plankosten'!G35&lt;&gt;0,'hulp sociaal plankosten'!G35,"")</f>
        <v/>
      </c>
      <c r="D27" s="191" t="str">
        <f>IF('hulp projectkosten'!F57&lt;&gt;0,'hulp projectkosten'!F57,"")</f>
        <v/>
      </c>
      <c r="E27" s="191" t="str">
        <f>IF('hulp frictie'!G35&lt;&gt;0,'hulp frictie'!G35,"")</f>
        <v/>
      </c>
      <c r="F27" s="191" t="str">
        <f>IF('hulp desintegratie'!G76&lt;&gt;0,'hulp desintegratie'!G76,"")</f>
        <v/>
      </c>
      <c r="G27" s="196"/>
      <c r="H27" s="191">
        <f t="shared" si="0"/>
        <v>0</v>
      </c>
    </row>
    <row r="28" spans="1:8" s="148" customFormat="1">
      <c r="B28" s="157" t="s">
        <v>52</v>
      </c>
      <c r="C28" s="192">
        <f>SUM(C8:C27)</f>
        <v>0</v>
      </c>
      <c r="D28" s="192" t="e">
        <f>SUM(D8:D27)</f>
        <v>#DIV/0!</v>
      </c>
      <c r="E28" s="192">
        <f>SUM(E8:E27)</f>
        <v>0</v>
      </c>
      <c r="F28" s="192">
        <f>SUM(F8:F27)</f>
        <v>0</v>
      </c>
      <c r="G28" s="196"/>
      <c r="H28" s="192" t="e">
        <f>SUM(H8:H27)</f>
        <v>#DIV/0!</v>
      </c>
    </row>
    <row r="29" spans="1:8" s="148" customFormat="1">
      <c r="C29" s="198"/>
      <c r="D29" s="196"/>
      <c r="E29" s="196"/>
      <c r="F29" s="196"/>
      <c r="G29" s="196"/>
      <c r="H29" s="196"/>
    </row>
    <row r="30" spans="1:8" s="148" customFormat="1" hidden="1">
      <c r="A30" s="153"/>
      <c r="B30" s="153"/>
      <c r="C30" s="196"/>
      <c r="D30" s="196"/>
      <c r="E30" s="196"/>
      <c r="F30" s="196"/>
      <c r="G30" s="196"/>
      <c r="H30" s="196"/>
    </row>
    <row r="31" spans="1:8" s="148" customFormat="1">
      <c r="A31" s="153"/>
      <c r="B31" s="153"/>
      <c r="C31" s="196"/>
      <c r="D31" s="196"/>
      <c r="E31" s="196"/>
      <c r="F31" s="196"/>
      <c r="G31" s="196"/>
      <c r="H31" s="196"/>
    </row>
    <row r="32" spans="1:8" s="148" customFormat="1">
      <c r="B32" s="156" t="s">
        <v>364</v>
      </c>
      <c r="C32" s="156">
        <f>Exploitatie!E71</f>
        <v>2019</v>
      </c>
      <c r="D32" s="156">
        <f>C32</f>
        <v>2019</v>
      </c>
      <c r="E32" s="196"/>
      <c r="F32" s="196"/>
      <c r="G32" s="196"/>
      <c r="H32" s="196"/>
    </row>
    <row r="33" spans="1:13" s="148" customFormat="1" ht="60" customHeight="1">
      <c r="B33" s="154" t="s">
        <v>363</v>
      </c>
      <c r="C33" s="194" t="s">
        <v>365</v>
      </c>
      <c r="D33" s="194" t="s">
        <v>366</v>
      </c>
      <c r="E33" s="199" t="s">
        <v>52</v>
      </c>
      <c r="F33" s="199" t="s">
        <v>52</v>
      </c>
      <c r="G33" s="199" t="s">
        <v>52</v>
      </c>
      <c r="H33" s="199" t="s">
        <v>52</v>
      </c>
    </row>
    <row r="34" spans="1:13" s="152" customFormat="1">
      <c r="B34" s="155" t="s">
        <v>63</v>
      </c>
      <c r="C34" s="200" t="str">
        <f>Exploitatie!D71</f>
        <v>Aandeel / sleutel 1</v>
      </c>
      <c r="D34" s="200" t="str">
        <f>Exploitatie!D94</f>
        <v>Maatwerk</v>
      </c>
      <c r="E34" s="156">
        <f>D32</f>
        <v>2019</v>
      </c>
      <c r="F34" s="156">
        <f>E34+1</f>
        <v>2020</v>
      </c>
      <c r="G34" s="156">
        <f>F34+1</f>
        <v>2021</v>
      </c>
      <c r="H34" s="156">
        <f>G34+1</f>
        <v>2022</v>
      </c>
      <c r="L34" s="148"/>
      <c r="M34" s="148"/>
    </row>
    <row r="35" spans="1:13" s="148" customFormat="1">
      <c r="B35" s="151" t="str">
        <f>' PARAMETERS'!B12</f>
        <v>Organisatie 1</v>
      </c>
      <c r="C35" s="191" t="e">
        <f>IF(Exploitatie!E72&lt;&gt;0,Exploitatie!E72,"")</f>
        <v>#REF!</v>
      </c>
      <c r="D35" s="191" t="e">
        <f>IF(Exploitatie!E95&lt;&gt;0,Exploitatie!E95,"")</f>
        <v>#REF!</v>
      </c>
      <c r="E35" s="191" t="e">
        <f t="shared" ref="E35:E54" si="1">SUM(C35:D35)</f>
        <v>#REF!</v>
      </c>
      <c r="F35" s="191" t="e">
        <f>Exploitatie!F72+Exploitatie!F95</f>
        <v>#REF!</v>
      </c>
      <c r="G35" s="191" t="e">
        <f>Exploitatie!G72+Exploitatie!G95</f>
        <v>#REF!</v>
      </c>
      <c r="H35" s="191" t="e">
        <f>Exploitatie!H72+Exploitatie!H95</f>
        <v>#REF!</v>
      </c>
    </row>
    <row r="36" spans="1:13" s="148" customFormat="1">
      <c r="B36" s="151" t="str">
        <f>' PARAMETERS'!B13</f>
        <v>Organisatie 2</v>
      </c>
      <c r="C36" s="191" t="e">
        <f>IF(Exploitatie!E73&lt;&gt;0,Exploitatie!E73,"")</f>
        <v>#REF!</v>
      </c>
      <c r="D36" s="191" t="e">
        <f>IF(Exploitatie!E96&lt;&gt;0,Exploitatie!E96,"")</f>
        <v>#REF!</v>
      </c>
      <c r="E36" s="191" t="e">
        <f t="shared" si="1"/>
        <v>#REF!</v>
      </c>
      <c r="F36" s="191" t="e">
        <f>Exploitatie!F73+Exploitatie!F96</f>
        <v>#REF!</v>
      </c>
      <c r="G36" s="191" t="e">
        <f>Exploitatie!G73+Exploitatie!G96</f>
        <v>#REF!</v>
      </c>
      <c r="H36" s="191" t="e">
        <f>Exploitatie!H73+Exploitatie!H96</f>
        <v>#REF!</v>
      </c>
    </row>
    <row r="37" spans="1:13" s="148" customFormat="1">
      <c r="B37" s="151" t="str">
        <f>' PARAMETERS'!B14</f>
        <v>Organisatie 3</v>
      </c>
      <c r="C37" s="191" t="e">
        <f>IF(Exploitatie!E74&lt;&gt;0,Exploitatie!E74,"")</f>
        <v>#REF!</v>
      </c>
      <c r="D37" s="191" t="e">
        <f>IF(Exploitatie!E97&lt;&gt;0,Exploitatie!E97,"")</f>
        <v>#REF!</v>
      </c>
      <c r="E37" s="191" t="e">
        <f t="shared" si="1"/>
        <v>#REF!</v>
      </c>
      <c r="F37" s="191" t="e">
        <f>Exploitatie!F74+Exploitatie!F97</f>
        <v>#REF!</v>
      </c>
      <c r="G37" s="191" t="e">
        <f>Exploitatie!G74+Exploitatie!G97</f>
        <v>#REF!</v>
      </c>
      <c r="H37" s="191" t="e">
        <f>Exploitatie!H74+Exploitatie!H97</f>
        <v>#REF!</v>
      </c>
    </row>
    <row r="38" spans="1:13" s="148" customFormat="1">
      <c r="B38" s="151" t="str">
        <f>' PARAMETERS'!B15</f>
        <v>Organisatie 4</v>
      </c>
      <c r="C38" s="191" t="e">
        <f>IF(Exploitatie!E75&lt;&gt;0,Exploitatie!E75,"")</f>
        <v>#REF!</v>
      </c>
      <c r="D38" s="191" t="e">
        <f>IF(Exploitatie!E98&lt;&gt;0,Exploitatie!E98,"")</f>
        <v>#REF!</v>
      </c>
      <c r="E38" s="191" t="e">
        <f t="shared" si="1"/>
        <v>#REF!</v>
      </c>
      <c r="F38" s="191" t="e">
        <f>Exploitatie!F75+Exploitatie!F98</f>
        <v>#REF!</v>
      </c>
      <c r="G38" s="191" t="e">
        <f>Exploitatie!G75+Exploitatie!G98</f>
        <v>#REF!</v>
      </c>
      <c r="H38" s="191" t="e">
        <f>Exploitatie!H75+Exploitatie!H98</f>
        <v>#REF!</v>
      </c>
    </row>
    <row r="39" spans="1:13" s="148" customFormat="1">
      <c r="B39" s="151" t="str">
        <f>' PARAMETERS'!B16</f>
        <v>Organisatie 5</v>
      </c>
      <c r="C39" s="191" t="e">
        <f>IF(Exploitatie!E76&lt;&gt;0,Exploitatie!E76,"")</f>
        <v>#REF!</v>
      </c>
      <c r="D39" s="191" t="e">
        <f>IF(Exploitatie!E99&lt;&gt;0,Exploitatie!E99,"")</f>
        <v>#REF!</v>
      </c>
      <c r="E39" s="191" t="e">
        <f t="shared" si="1"/>
        <v>#REF!</v>
      </c>
      <c r="F39" s="191" t="e">
        <f>Exploitatie!F76+Exploitatie!F99</f>
        <v>#REF!</v>
      </c>
      <c r="G39" s="191" t="e">
        <f>Exploitatie!G76+Exploitatie!G99</f>
        <v>#REF!</v>
      </c>
      <c r="H39" s="191" t="e">
        <f>Exploitatie!H76+Exploitatie!H99</f>
        <v>#REF!</v>
      </c>
    </row>
    <row r="40" spans="1:13" s="148" customFormat="1">
      <c r="B40" s="151" t="str">
        <f>' PARAMETERS'!B17</f>
        <v>Organisatie 6</v>
      </c>
      <c r="C40" s="191" t="e">
        <f>IF(Exploitatie!E77&lt;&gt;0,Exploitatie!E77,"")</f>
        <v>#REF!</v>
      </c>
      <c r="D40" s="191" t="e">
        <f>IF(Exploitatie!E100&lt;&gt;0,Exploitatie!E100,"")</f>
        <v>#REF!</v>
      </c>
      <c r="E40" s="191" t="e">
        <f t="shared" si="1"/>
        <v>#REF!</v>
      </c>
      <c r="F40" s="191" t="e">
        <f>Exploitatie!F77+Exploitatie!F100</f>
        <v>#REF!</v>
      </c>
      <c r="G40" s="191" t="e">
        <f>Exploitatie!G77+Exploitatie!G100</f>
        <v>#REF!</v>
      </c>
      <c r="H40" s="191" t="e">
        <f>Exploitatie!H77+Exploitatie!H100</f>
        <v>#REF!</v>
      </c>
    </row>
    <row r="41" spans="1:13" s="148" customFormat="1">
      <c r="B41" s="151" t="str">
        <f>' PARAMETERS'!B18</f>
        <v>Organisatie 7</v>
      </c>
      <c r="C41" s="191" t="e">
        <f>IF(Exploitatie!E78&lt;&gt;0,Exploitatie!E78,"")</f>
        <v>#REF!</v>
      </c>
      <c r="D41" s="191" t="e">
        <f>IF(Exploitatie!E101&lt;&gt;0,Exploitatie!E101,"")</f>
        <v>#REF!</v>
      </c>
      <c r="E41" s="191" t="e">
        <f t="shared" si="1"/>
        <v>#REF!</v>
      </c>
      <c r="F41" s="191" t="e">
        <f>Exploitatie!F78+Exploitatie!F101</f>
        <v>#REF!</v>
      </c>
      <c r="G41" s="191" t="e">
        <f>Exploitatie!G78+Exploitatie!G101</f>
        <v>#REF!</v>
      </c>
      <c r="H41" s="191" t="e">
        <f>Exploitatie!H78+Exploitatie!H101</f>
        <v>#REF!</v>
      </c>
    </row>
    <row r="42" spans="1:13" s="148" customFormat="1">
      <c r="B42" s="151" t="str">
        <f>' PARAMETERS'!B19</f>
        <v>Organisatie 8</v>
      </c>
      <c r="C42" s="191" t="e">
        <f>IF(Exploitatie!E79&lt;&gt;0,Exploitatie!E79,"")</f>
        <v>#REF!</v>
      </c>
      <c r="D42" s="191" t="e">
        <f>IF(Exploitatie!E102&lt;&gt;0,Exploitatie!E102,"")</f>
        <v>#REF!</v>
      </c>
      <c r="E42" s="191" t="e">
        <f t="shared" si="1"/>
        <v>#REF!</v>
      </c>
      <c r="F42" s="191" t="e">
        <f>Exploitatie!F79+Exploitatie!F102</f>
        <v>#REF!</v>
      </c>
      <c r="G42" s="191" t="e">
        <f>Exploitatie!G79+Exploitatie!G102</f>
        <v>#REF!</v>
      </c>
      <c r="H42" s="191" t="e">
        <f>Exploitatie!H79+Exploitatie!H102</f>
        <v>#REF!</v>
      </c>
    </row>
    <row r="43" spans="1:13" s="148" customFormat="1">
      <c r="B43" s="151" t="str">
        <f>' PARAMETERS'!B20</f>
        <v>Organisatie 9</v>
      </c>
      <c r="C43" s="191" t="e">
        <f>IF(Exploitatie!E80&lt;&gt;0,Exploitatie!E80,"")</f>
        <v>#REF!</v>
      </c>
      <c r="D43" s="191" t="e">
        <f>IF(Exploitatie!E103&lt;&gt;0,Exploitatie!E103,"")</f>
        <v>#REF!</v>
      </c>
      <c r="E43" s="191" t="e">
        <f t="shared" si="1"/>
        <v>#REF!</v>
      </c>
      <c r="F43" s="191" t="e">
        <f>Exploitatie!F80+Exploitatie!F103</f>
        <v>#REF!</v>
      </c>
      <c r="G43" s="191" t="e">
        <f>Exploitatie!G80+Exploitatie!G103</f>
        <v>#REF!</v>
      </c>
      <c r="H43" s="191" t="e">
        <f>Exploitatie!H80+Exploitatie!H103</f>
        <v>#REF!</v>
      </c>
    </row>
    <row r="44" spans="1:13" s="148" customFormat="1">
      <c r="B44" s="151" t="str">
        <f>' PARAMETERS'!B21</f>
        <v>Organisatie 10</v>
      </c>
      <c r="C44" s="191" t="e">
        <f>IF(Exploitatie!E81&lt;&gt;0,Exploitatie!E81,"")</f>
        <v>#REF!</v>
      </c>
      <c r="D44" s="191" t="e">
        <f>IF(Exploitatie!E104&lt;&gt;0,Exploitatie!E104,"")</f>
        <v>#REF!</v>
      </c>
      <c r="E44" s="191" t="e">
        <f t="shared" si="1"/>
        <v>#REF!</v>
      </c>
      <c r="F44" s="191" t="e">
        <f>Exploitatie!F81+Exploitatie!F104</f>
        <v>#REF!</v>
      </c>
      <c r="G44" s="191" t="e">
        <f>Exploitatie!G81+Exploitatie!G104</f>
        <v>#REF!</v>
      </c>
      <c r="H44" s="191" t="e">
        <f>Exploitatie!H81+Exploitatie!H104</f>
        <v>#REF!</v>
      </c>
    </row>
    <row r="45" spans="1:13" s="148" customFormat="1">
      <c r="B45" s="151" t="str">
        <f>' PARAMETERS'!B22</f>
        <v>Organisatie 11</v>
      </c>
      <c r="C45" s="191" t="e">
        <f>IF(Exploitatie!E82&lt;&gt;0,Exploitatie!E82,"")</f>
        <v>#REF!</v>
      </c>
      <c r="D45" s="191" t="e">
        <f>IF(Exploitatie!E105&lt;&gt;0,Exploitatie!E105,"")</f>
        <v>#REF!</v>
      </c>
      <c r="E45" s="191" t="e">
        <f t="shared" si="1"/>
        <v>#REF!</v>
      </c>
      <c r="F45" s="191" t="e">
        <f>Exploitatie!F82+Exploitatie!F105</f>
        <v>#REF!</v>
      </c>
      <c r="G45" s="191" t="e">
        <f>Exploitatie!G82+Exploitatie!G105</f>
        <v>#REF!</v>
      </c>
      <c r="H45" s="191" t="e">
        <f>Exploitatie!H82+Exploitatie!H105</f>
        <v>#REF!</v>
      </c>
    </row>
    <row r="46" spans="1:13" s="148" customFormat="1">
      <c r="A46" s="153"/>
      <c r="B46" s="151" t="str">
        <f>' PARAMETERS'!B23</f>
        <v>Organisatie 12</v>
      </c>
      <c r="C46" s="191" t="e">
        <f>IF(Exploitatie!E83&lt;&gt;0,Exploitatie!E83,"")</f>
        <v>#REF!</v>
      </c>
      <c r="D46" s="191" t="e">
        <f>IF(Exploitatie!E106&lt;&gt;0,Exploitatie!E106,"")</f>
        <v>#REF!</v>
      </c>
      <c r="E46" s="191" t="e">
        <f t="shared" si="1"/>
        <v>#REF!</v>
      </c>
      <c r="F46" s="191" t="e">
        <f>Exploitatie!F83+Exploitatie!F106</f>
        <v>#REF!</v>
      </c>
      <c r="G46" s="191" t="e">
        <f>Exploitatie!G83+Exploitatie!G106</f>
        <v>#REF!</v>
      </c>
      <c r="H46" s="191" t="e">
        <f>Exploitatie!H83+Exploitatie!H106</f>
        <v>#REF!</v>
      </c>
    </row>
    <row r="47" spans="1:13" s="148" customFormat="1">
      <c r="A47" s="153"/>
      <c r="B47" s="151" t="str">
        <f>' PARAMETERS'!B24</f>
        <v>Organisatie 13</v>
      </c>
      <c r="C47" s="191" t="e">
        <f>IF(Exploitatie!E84&lt;&gt;0,Exploitatie!E84,"")</f>
        <v>#REF!</v>
      </c>
      <c r="D47" s="191" t="e">
        <f>IF(Exploitatie!E107&lt;&gt;0,Exploitatie!E107,"")</f>
        <v>#REF!</v>
      </c>
      <c r="E47" s="191" t="e">
        <f t="shared" si="1"/>
        <v>#REF!</v>
      </c>
      <c r="F47" s="191" t="e">
        <f>Exploitatie!F84+Exploitatie!F107</f>
        <v>#REF!</v>
      </c>
      <c r="G47" s="191" t="e">
        <f>Exploitatie!G84+Exploitatie!G107</f>
        <v>#REF!</v>
      </c>
      <c r="H47" s="191" t="e">
        <f>Exploitatie!H84+Exploitatie!H107</f>
        <v>#REF!</v>
      </c>
    </row>
    <row r="48" spans="1:13" s="148" customFormat="1">
      <c r="A48" s="153"/>
      <c r="B48" s="151" t="str">
        <f>' PARAMETERS'!B25</f>
        <v>Organisatie 14</v>
      </c>
      <c r="C48" s="191" t="e">
        <f>IF(Exploitatie!E85&lt;&gt;0,Exploitatie!E85,"")</f>
        <v>#REF!</v>
      </c>
      <c r="D48" s="191" t="e">
        <f>IF(Exploitatie!E108&lt;&gt;0,Exploitatie!E108,"")</f>
        <v>#REF!</v>
      </c>
      <c r="E48" s="191" t="e">
        <f t="shared" si="1"/>
        <v>#REF!</v>
      </c>
      <c r="F48" s="191" t="e">
        <f>Exploitatie!F85+Exploitatie!F108</f>
        <v>#REF!</v>
      </c>
      <c r="G48" s="191" t="e">
        <f>Exploitatie!G85+Exploitatie!G108</f>
        <v>#REF!</v>
      </c>
      <c r="H48" s="191" t="e">
        <f>Exploitatie!H85+Exploitatie!H108</f>
        <v>#REF!</v>
      </c>
    </row>
    <row r="49" spans="1:8" s="148" customFormat="1">
      <c r="A49" s="153"/>
      <c r="B49" s="151" t="str">
        <f>' PARAMETERS'!B26</f>
        <v>Organisatie 15</v>
      </c>
      <c r="C49" s="191" t="e">
        <f>IF(Exploitatie!E86&lt;&gt;0,Exploitatie!E86,"")</f>
        <v>#REF!</v>
      </c>
      <c r="D49" s="191" t="e">
        <f>IF(Exploitatie!E109&lt;&gt;0,Exploitatie!E109,"")</f>
        <v>#REF!</v>
      </c>
      <c r="E49" s="191" t="e">
        <f t="shared" si="1"/>
        <v>#REF!</v>
      </c>
      <c r="F49" s="191" t="e">
        <f>Exploitatie!F86+Exploitatie!F109</f>
        <v>#REF!</v>
      </c>
      <c r="G49" s="191" t="e">
        <f>Exploitatie!G86+Exploitatie!G109</f>
        <v>#REF!</v>
      </c>
      <c r="H49" s="191" t="e">
        <f>Exploitatie!H86+Exploitatie!H109</f>
        <v>#REF!</v>
      </c>
    </row>
    <row r="50" spans="1:8" s="148" customFormat="1">
      <c r="A50" s="153"/>
      <c r="B50" s="151" t="str">
        <f>' PARAMETERS'!B27</f>
        <v>Organisatie 16</v>
      </c>
      <c r="C50" s="191" t="e">
        <f>IF(Exploitatie!E87&lt;&gt;0,Exploitatie!E87,"")</f>
        <v>#REF!</v>
      </c>
      <c r="D50" s="191" t="e">
        <f>IF(Exploitatie!E110&lt;&gt;0,Exploitatie!E110,"")</f>
        <v>#REF!</v>
      </c>
      <c r="E50" s="191" t="e">
        <f t="shared" si="1"/>
        <v>#REF!</v>
      </c>
      <c r="F50" s="191" t="e">
        <f>Exploitatie!F87+Exploitatie!F110</f>
        <v>#REF!</v>
      </c>
      <c r="G50" s="191" t="e">
        <f>Exploitatie!G87+Exploitatie!G110</f>
        <v>#REF!</v>
      </c>
      <c r="H50" s="191" t="e">
        <f>Exploitatie!H87+Exploitatie!H110</f>
        <v>#REF!</v>
      </c>
    </row>
    <row r="51" spans="1:8" s="148" customFormat="1">
      <c r="A51" s="153"/>
      <c r="B51" s="151" t="str">
        <f>' PARAMETERS'!B28</f>
        <v>Organisatie 17</v>
      </c>
      <c r="C51" s="191" t="e">
        <f>IF(Exploitatie!E88&lt;&gt;0,Exploitatie!E88,"")</f>
        <v>#REF!</v>
      </c>
      <c r="D51" s="191" t="e">
        <f>IF(Exploitatie!E111&lt;&gt;0,Exploitatie!E111,"")</f>
        <v>#REF!</v>
      </c>
      <c r="E51" s="191" t="e">
        <f t="shared" si="1"/>
        <v>#REF!</v>
      </c>
      <c r="F51" s="191" t="e">
        <f>Exploitatie!F88+Exploitatie!F111</f>
        <v>#REF!</v>
      </c>
      <c r="G51" s="191" t="e">
        <f>Exploitatie!G88+Exploitatie!G111</f>
        <v>#REF!</v>
      </c>
      <c r="H51" s="191" t="e">
        <f>Exploitatie!H88+Exploitatie!H111</f>
        <v>#REF!</v>
      </c>
    </row>
    <row r="52" spans="1:8" s="148" customFormat="1">
      <c r="A52" s="153"/>
      <c r="B52" s="151" t="str">
        <f>' PARAMETERS'!B29</f>
        <v>Organisatie 18</v>
      </c>
      <c r="C52" s="191" t="e">
        <f>IF(Exploitatie!E89&lt;&gt;0,Exploitatie!E89,"")</f>
        <v>#REF!</v>
      </c>
      <c r="D52" s="191" t="e">
        <f>IF(Exploitatie!E112&lt;&gt;0,Exploitatie!E112,"")</f>
        <v>#REF!</v>
      </c>
      <c r="E52" s="191" t="e">
        <f t="shared" si="1"/>
        <v>#REF!</v>
      </c>
      <c r="F52" s="191" t="e">
        <f>Exploitatie!F89+Exploitatie!F112</f>
        <v>#REF!</v>
      </c>
      <c r="G52" s="191" t="e">
        <f>Exploitatie!G89+Exploitatie!G112</f>
        <v>#REF!</v>
      </c>
      <c r="H52" s="191" t="e">
        <f>Exploitatie!H89+Exploitatie!H112</f>
        <v>#REF!</v>
      </c>
    </row>
    <row r="53" spans="1:8" s="148" customFormat="1">
      <c r="A53" s="153"/>
      <c r="B53" s="151" t="str">
        <f>' PARAMETERS'!B30</f>
        <v>Organisatie 19</v>
      </c>
      <c r="C53" s="191" t="e">
        <f>IF(Exploitatie!E90&lt;&gt;0,Exploitatie!E90,"")</f>
        <v>#REF!</v>
      </c>
      <c r="D53" s="191" t="e">
        <f>IF(Exploitatie!E113&lt;&gt;0,Exploitatie!E113,"")</f>
        <v>#REF!</v>
      </c>
      <c r="E53" s="191" t="e">
        <f t="shared" si="1"/>
        <v>#REF!</v>
      </c>
      <c r="F53" s="191" t="e">
        <f>Exploitatie!F90+Exploitatie!F113</f>
        <v>#REF!</v>
      </c>
      <c r="G53" s="191" t="e">
        <f>Exploitatie!G90+Exploitatie!G113</f>
        <v>#REF!</v>
      </c>
      <c r="H53" s="191" t="e">
        <f>Exploitatie!H90+Exploitatie!H113</f>
        <v>#REF!</v>
      </c>
    </row>
    <row r="54" spans="1:8" s="148" customFormat="1">
      <c r="A54" s="153"/>
      <c r="B54" s="151"/>
      <c r="C54" s="191" t="e">
        <f>IF(Exploitatie!E91&lt;&gt;0,Exploitatie!E91,"")</f>
        <v>#REF!</v>
      </c>
      <c r="D54" s="191" t="e">
        <f>IF(Exploitatie!E114&lt;&gt;0,Exploitatie!E114,"")</f>
        <v>#REF!</v>
      </c>
      <c r="E54" s="191" t="e">
        <f t="shared" si="1"/>
        <v>#REF!</v>
      </c>
      <c r="F54" s="191" t="e">
        <f>Exploitatie!F91+Exploitatie!F114</f>
        <v>#REF!</v>
      </c>
      <c r="G54" s="191" t="e">
        <f>Exploitatie!G91+Exploitatie!G114</f>
        <v>#REF!</v>
      </c>
      <c r="H54" s="191" t="e">
        <f>Exploitatie!H91+Exploitatie!H114</f>
        <v>#REF!</v>
      </c>
    </row>
    <row r="55" spans="1:8" s="148" customFormat="1">
      <c r="B55" s="157" t="s">
        <v>52</v>
      </c>
      <c r="C55" s="192" t="e">
        <f>SUM(C35:C54)</f>
        <v>#REF!</v>
      </c>
      <c r="D55" s="192" t="e">
        <f>SUM(D35:D54)</f>
        <v>#REF!</v>
      </c>
      <c r="E55" s="192" t="e">
        <f>SUM(E35:E54)</f>
        <v>#REF!</v>
      </c>
      <c r="F55" s="192" t="e">
        <f t="shared" ref="F55:G55" si="2">SUM(F35:F54)</f>
        <v>#REF!</v>
      </c>
      <c r="G55" s="192" t="e">
        <f t="shared" si="2"/>
        <v>#REF!</v>
      </c>
      <c r="H55" s="192" t="e">
        <f>SUM(H35:H54)</f>
        <v>#REF!</v>
      </c>
    </row>
    <row r="56" spans="1:8" s="148" customFormat="1">
      <c r="A56" s="153"/>
      <c r="B56" s="153"/>
      <c r="C56" s="196"/>
      <c r="D56" s="196"/>
      <c r="E56" s="196"/>
      <c r="F56" s="196"/>
      <c r="G56" s="196"/>
      <c r="H56" s="196"/>
    </row>
    <row r="57" spans="1:8" s="148" customFormat="1">
      <c r="A57" s="153"/>
      <c r="B57" s="153"/>
      <c r="C57" s="196"/>
      <c r="D57" s="196"/>
      <c r="E57" s="196"/>
      <c r="F57" s="196"/>
      <c r="G57" s="196"/>
      <c r="H57" s="196"/>
    </row>
    <row r="58" spans="1:8" s="148" customFormat="1">
      <c r="A58" s="153"/>
      <c r="B58" s="153"/>
      <c r="C58" s="196"/>
      <c r="D58" s="196"/>
      <c r="E58" s="196"/>
      <c r="F58" s="196"/>
      <c r="G58" s="196"/>
      <c r="H58" s="196"/>
    </row>
    <row r="59" spans="1:8" s="148" customFormat="1">
      <c r="A59" s="153"/>
      <c r="B59" s="153"/>
      <c r="C59" s="196"/>
      <c r="D59" s="196"/>
      <c r="E59" s="196"/>
      <c r="F59" s="196"/>
      <c r="G59" s="196"/>
      <c r="H59" s="196"/>
    </row>
    <row r="60" spans="1:8" s="148" customFormat="1">
      <c r="A60" s="153"/>
      <c r="B60" s="153"/>
      <c r="C60" s="196"/>
      <c r="D60" s="196"/>
      <c r="E60" s="196"/>
      <c r="F60" s="196"/>
      <c r="G60" s="196"/>
      <c r="H60" s="196"/>
    </row>
    <row r="61" spans="1:8" s="148" customFormat="1">
      <c r="A61" s="153"/>
      <c r="B61" s="153"/>
      <c r="C61" s="196"/>
      <c r="D61" s="196"/>
      <c r="E61" s="196"/>
      <c r="F61" s="196"/>
      <c r="G61" s="196"/>
      <c r="H61" s="196"/>
    </row>
    <row r="62" spans="1:8" s="148" customFormat="1">
      <c r="A62" s="153"/>
      <c r="B62" s="153"/>
      <c r="C62" s="196"/>
      <c r="D62" s="196"/>
      <c r="E62" s="196"/>
      <c r="F62" s="196"/>
      <c r="G62" s="196"/>
      <c r="H62" s="196"/>
    </row>
    <row r="63" spans="1:8" s="148" customFormat="1">
      <c r="A63" s="153"/>
      <c r="B63" s="153"/>
      <c r="C63" s="196"/>
      <c r="D63" s="196"/>
      <c r="E63" s="196"/>
      <c r="F63" s="196"/>
      <c r="G63" s="196"/>
      <c r="H63" s="196"/>
    </row>
    <row r="64" spans="1:8" s="148" customFormat="1">
      <c r="A64" s="153"/>
      <c r="B64" s="153"/>
      <c r="C64" s="196"/>
      <c r="D64" s="196"/>
      <c r="E64" s="196"/>
      <c r="F64" s="196"/>
      <c r="G64" s="196"/>
      <c r="H64" s="196"/>
    </row>
    <row r="65" spans="1:8" s="148" customFormat="1">
      <c r="A65" s="153"/>
      <c r="B65" s="153"/>
      <c r="C65" s="196"/>
      <c r="D65" s="196"/>
      <c r="E65" s="196"/>
      <c r="F65" s="196"/>
      <c r="G65" s="196"/>
      <c r="H65" s="196"/>
    </row>
    <row r="66" spans="1:8" s="148" customFormat="1">
      <c r="A66" s="153"/>
      <c r="B66" s="153"/>
      <c r="C66" s="196"/>
      <c r="D66" s="196"/>
      <c r="E66" s="196"/>
      <c r="F66" s="196"/>
      <c r="G66" s="196"/>
      <c r="H66" s="196"/>
    </row>
    <row r="67" spans="1:8" s="148" customFormat="1">
      <c r="A67" s="153"/>
      <c r="B67" s="153"/>
      <c r="C67" s="196"/>
      <c r="D67" s="196"/>
      <c r="E67" s="196"/>
      <c r="F67" s="196"/>
      <c r="G67" s="196"/>
      <c r="H67" s="196"/>
    </row>
    <row r="68" spans="1:8" s="148" customFormat="1">
      <c r="A68" s="153"/>
      <c r="B68" s="153"/>
      <c r="C68" s="196"/>
      <c r="D68" s="196"/>
      <c r="E68" s="196"/>
      <c r="F68" s="196"/>
      <c r="G68" s="196"/>
      <c r="H68" s="196"/>
    </row>
    <row r="69" spans="1:8" s="148" customFormat="1">
      <c r="A69" s="153"/>
      <c r="B69" s="153"/>
      <c r="C69" s="196"/>
      <c r="D69" s="196"/>
      <c r="E69" s="196"/>
      <c r="F69" s="196"/>
      <c r="G69" s="196"/>
      <c r="H69" s="196"/>
    </row>
    <row r="70" spans="1:8" s="148" customFormat="1">
      <c r="A70" s="153"/>
      <c r="B70" s="153"/>
      <c r="C70" s="196"/>
      <c r="D70" s="196"/>
      <c r="E70" s="196"/>
      <c r="F70" s="196"/>
      <c r="G70" s="196"/>
      <c r="H70" s="196"/>
    </row>
    <row r="71" spans="1:8" s="148" customFormat="1">
      <c r="A71" s="153"/>
      <c r="B71" s="153"/>
      <c r="C71" s="196"/>
      <c r="D71" s="196"/>
      <c r="E71" s="196"/>
      <c r="F71" s="196"/>
      <c r="G71" s="196"/>
      <c r="H71" s="196"/>
    </row>
    <row r="72" spans="1:8" s="148" customFormat="1">
      <c r="A72" s="153"/>
      <c r="B72" s="153"/>
      <c r="C72" s="196"/>
      <c r="D72" s="196"/>
      <c r="E72" s="196"/>
      <c r="F72" s="196"/>
      <c r="G72" s="196"/>
      <c r="H72" s="196"/>
    </row>
    <row r="73" spans="1:8" s="148" customFormat="1">
      <c r="A73" s="153"/>
      <c r="B73" s="153"/>
      <c r="C73" s="196"/>
      <c r="D73" s="196"/>
      <c r="E73" s="196"/>
      <c r="F73" s="196"/>
      <c r="G73" s="196"/>
      <c r="H73" s="196"/>
    </row>
    <row r="74" spans="1:8" s="148" customFormat="1">
      <c r="A74" s="153"/>
      <c r="B74" s="153"/>
      <c r="C74" s="196"/>
      <c r="D74" s="196"/>
      <c r="E74" s="196"/>
      <c r="F74" s="196"/>
      <c r="G74" s="196"/>
      <c r="H74" s="196"/>
    </row>
    <row r="75" spans="1:8" s="148" customFormat="1">
      <c r="A75" s="153"/>
      <c r="B75" s="153"/>
      <c r="C75" s="196"/>
      <c r="D75" s="196"/>
      <c r="E75" s="196"/>
      <c r="F75" s="196"/>
      <c r="G75" s="196"/>
      <c r="H75" s="196"/>
    </row>
    <row r="76" spans="1:8" s="148" customFormat="1">
      <c r="A76" s="153"/>
      <c r="B76" s="153"/>
      <c r="C76" s="196"/>
      <c r="D76" s="196"/>
      <c r="E76" s="196"/>
      <c r="F76" s="196"/>
      <c r="G76" s="196"/>
      <c r="H76" s="196"/>
    </row>
    <row r="77" spans="1:8" s="148" customFormat="1">
      <c r="A77" s="153"/>
      <c r="B77" s="153"/>
      <c r="C77" s="196"/>
      <c r="D77" s="196"/>
      <c r="E77" s="196"/>
      <c r="F77" s="196"/>
      <c r="G77" s="196"/>
      <c r="H77" s="196"/>
    </row>
    <row r="78" spans="1:8" s="148" customFormat="1">
      <c r="A78" s="153"/>
      <c r="B78" s="153"/>
      <c r="C78" s="196"/>
      <c r="D78" s="196"/>
      <c r="E78" s="196"/>
      <c r="F78" s="196"/>
      <c r="G78" s="196"/>
      <c r="H78" s="196"/>
    </row>
    <row r="79" spans="1:8" s="148" customFormat="1">
      <c r="A79" s="153"/>
      <c r="B79" s="153"/>
      <c r="C79" s="196"/>
      <c r="D79" s="196"/>
      <c r="E79" s="196"/>
      <c r="F79" s="196"/>
      <c r="G79" s="196"/>
      <c r="H79" s="196"/>
    </row>
    <row r="80" spans="1:8" s="148" customFormat="1">
      <c r="A80" s="153"/>
      <c r="B80" s="153"/>
      <c r="C80" s="196"/>
      <c r="D80" s="196"/>
      <c r="E80" s="196"/>
      <c r="F80" s="196"/>
      <c r="G80" s="196"/>
      <c r="H80" s="196"/>
    </row>
    <row r="81" spans="1:8" s="148" customFormat="1">
      <c r="A81" s="153"/>
      <c r="B81" s="153"/>
      <c r="C81" s="196"/>
      <c r="D81" s="196"/>
      <c r="E81" s="196"/>
      <c r="F81" s="196"/>
      <c r="G81" s="196"/>
      <c r="H81" s="196"/>
    </row>
    <row r="82" spans="1:8" s="148" customFormat="1">
      <c r="A82" s="153"/>
      <c r="B82" s="153"/>
      <c r="C82" s="196"/>
      <c r="D82" s="196"/>
      <c r="E82" s="196"/>
      <c r="F82" s="196"/>
      <c r="G82" s="196"/>
      <c r="H82" s="196"/>
    </row>
    <row r="83" spans="1:8" s="148" customFormat="1">
      <c r="A83" s="153"/>
      <c r="B83" s="153"/>
      <c r="C83" s="196"/>
      <c r="D83" s="196"/>
      <c r="E83" s="196"/>
      <c r="F83" s="196"/>
      <c r="G83" s="196"/>
      <c r="H83" s="196"/>
    </row>
    <row r="84" spans="1:8" s="148" customFormat="1">
      <c r="A84" s="153"/>
      <c r="B84" s="153"/>
      <c r="C84" s="196"/>
      <c r="D84" s="196"/>
      <c r="E84" s="196"/>
      <c r="F84" s="196"/>
      <c r="G84" s="196"/>
      <c r="H84" s="196"/>
    </row>
    <row r="85" spans="1:8" s="148" customFormat="1">
      <c r="A85" s="153"/>
      <c r="B85" s="153"/>
      <c r="C85" s="196"/>
      <c r="D85" s="196"/>
      <c r="E85" s="196"/>
      <c r="F85" s="196"/>
      <c r="G85" s="196"/>
      <c r="H85" s="196"/>
    </row>
    <row r="86" spans="1:8" s="148" customFormat="1">
      <c r="A86" s="153"/>
      <c r="B86" s="153"/>
      <c r="C86" s="196"/>
      <c r="D86" s="196"/>
      <c r="E86" s="196"/>
      <c r="F86" s="196"/>
      <c r="G86" s="196"/>
      <c r="H86" s="196"/>
    </row>
    <row r="87" spans="1:8" s="148" customFormat="1">
      <c r="A87" s="153"/>
      <c r="B87" s="153"/>
      <c r="C87" s="196"/>
      <c r="D87" s="196"/>
      <c r="E87" s="196"/>
      <c r="F87" s="196"/>
      <c r="G87" s="196"/>
      <c r="H87" s="196"/>
    </row>
    <row r="88" spans="1:8" s="148" customFormat="1">
      <c r="A88" s="153"/>
      <c r="B88" s="153"/>
      <c r="C88" s="196"/>
      <c r="D88" s="196"/>
      <c r="E88" s="196"/>
      <c r="F88" s="196"/>
      <c r="G88" s="196"/>
      <c r="H88" s="196"/>
    </row>
    <row r="89" spans="1:8" s="148" customFormat="1">
      <c r="A89" s="153"/>
      <c r="B89" s="153"/>
      <c r="C89" s="196"/>
      <c r="D89" s="196"/>
      <c r="E89" s="196"/>
      <c r="F89" s="196"/>
      <c r="G89" s="196"/>
      <c r="H89" s="196"/>
    </row>
    <row r="90" spans="1:8" s="148" customFormat="1">
      <c r="A90" s="153"/>
      <c r="B90" s="153"/>
      <c r="C90" s="196"/>
      <c r="D90" s="196"/>
      <c r="E90" s="196"/>
      <c r="F90" s="196"/>
      <c r="G90" s="196"/>
      <c r="H90" s="196"/>
    </row>
    <row r="91" spans="1:8" s="148" customFormat="1">
      <c r="A91" s="153"/>
      <c r="B91" s="153"/>
      <c r="C91" s="196"/>
      <c r="D91" s="196"/>
      <c r="E91" s="196"/>
      <c r="F91" s="196"/>
      <c r="G91" s="196"/>
      <c r="H91" s="196"/>
    </row>
    <row r="92" spans="1:8" s="148" customFormat="1">
      <c r="A92" s="153"/>
      <c r="B92" s="153"/>
      <c r="C92" s="196"/>
      <c r="D92" s="196"/>
      <c r="E92" s="196"/>
      <c r="F92" s="196"/>
      <c r="G92" s="196"/>
      <c r="H92" s="196"/>
    </row>
    <row r="93" spans="1:8" s="148" customFormat="1">
      <c r="A93" s="153"/>
      <c r="B93" s="153"/>
      <c r="C93" s="196"/>
      <c r="D93" s="196"/>
      <c r="E93" s="196"/>
      <c r="F93" s="196"/>
      <c r="G93" s="196"/>
      <c r="H93" s="196"/>
    </row>
    <row r="94" spans="1:8" s="148" customFormat="1">
      <c r="A94" s="153"/>
      <c r="B94" s="153"/>
      <c r="C94" s="196"/>
      <c r="D94" s="196"/>
      <c r="E94" s="196"/>
      <c r="F94" s="196"/>
      <c r="G94" s="196"/>
      <c r="H94" s="196"/>
    </row>
    <row r="95" spans="1:8" s="148" customFormat="1">
      <c r="A95" s="153"/>
      <c r="B95" s="153"/>
      <c r="C95" s="196"/>
      <c r="D95" s="196"/>
      <c r="E95" s="196"/>
      <c r="F95" s="196"/>
      <c r="G95" s="196"/>
      <c r="H95" s="196"/>
    </row>
    <row r="96" spans="1:8" s="148" customFormat="1">
      <c r="A96" s="153"/>
      <c r="B96" s="153"/>
      <c r="C96" s="196"/>
      <c r="D96" s="196"/>
      <c r="E96" s="196"/>
      <c r="F96" s="196"/>
      <c r="G96" s="196"/>
      <c r="H96" s="196"/>
    </row>
    <row r="97" spans="1:8" s="148" customFormat="1">
      <c r="A97" s="153"/>
      <c r="B97" s="153"/>
      <c r="C97" s="196"/>
      <c r="D97" s="196"/>
      <c r="E97" s="196"/>
      <c r="F97" s="196"/>
      <c r="G97" s="196"/>
      <c r="H97" s="196"/>
    </row>
    <row r="98" spans="1:8" s="148" customFormat="1">
      <c r="A98" s="153"/>
      <c r="B98" s="153"/>
      <c r="C98" s="196"/>
      <c r="D98" s="196"/>
      <c r="E98" s="196"/>
      <c r="F98" s="196"/>
      <c r="G98" s="196"/>
      <c r="H98" s="196"/>
    </row>
    <row r="99" spans="1:8" s="148" customFormat="1">
      <c r="A99" s="153"/>
      <c r="B99" s="153"/>
      <c r="C99" s="196"/>
      <c r="D99" s="196"/>
      <c r="E99" s="196"/>
      <c r="F99" s="196"/>
      <c r="G99" s="196"/>
      <c r="H99" s="196"/>
    </row>
    <row r="100" spans="1:8" s="148" customFormat="1">
      <c r="A100" s="153"/>
      <c r="B100" s="153"/>
      <c r="C100" s="196"/>
      <c r="D100" s="196"/>
      <c r="E100" s="196"/>
      <c r="F100" s="196"/>
      <c r="G100" s="196"/>
      <c r="H100" s="196"/>
    </row>
    <row r="101" spans="1:8" s="148" customFormat="1">
      <c r="A101" s="153"/>
      <c r="B101" s="153"/>
      <c r="C101" s="196"/>
      <c r="D101" s="196"/>
      <c r="E101" s="196"/>
      <c r="F101" s="196"/>
      <c r="G101" s="196"/>
      <c r="H101" s="196"/>
    </row>
    <row r="102" spans="1:8" s="148" customFormat="1">
      <c r="A102" s="153"/>
      <c r="B102" s="153"/>
      <c r="C102" s="196"/>
      <c r="D102" s="196"/>
      <c r="E102" s="196"/>
      <c r="F102" s="196"/>
      <c r="G102" s="196"/>
      <c r="H102" s="196"/>
    </row>
    <row r="103" spans="1:8" s="148" customFormat="1">
      <c r="A103" s="153"/>
      <c r="B103" s="153"/>
      <c r="C103" s="196"/>
      <c r="D103" s="196"/>
      <c r="E103" s="196"/>
      <c r="F103" s="196"/>
      <c r="G103" s="196"/>
      <c r="H103" s="196"/>
    </row>
    <row r="104" spans="1:8" s="148" customFormat="1">
      <c r="A104" s="153"/>
      <c r="B104" s="153"/>
      <c r="C104" s="196"/>
      <c r="D104" s="196"/>
      <c r="E104" s="196"/>
      <c r="F104" s="196"/>
      <c r="G104" s="196"/>
      <c r="H104" s="196"/>
    </row>
    <row r="105" spans="1:8" s="148" customFormat="1">
      <c r="A105" s="153"/>
      <c r="B105" s="153"/>
      <c r="C105" s="196"/>
      <c r="D105" s="196"/>
      <c r="E105" s="196"/>
      <c r="F105" s="196"/>
      <c r="G105" s="196"/>
      <c r="H105" s="196"/>
    </row>
    <row r="106" spans="1:8" s="148" customFormat="1">
      <c r="A106" s="153"/>
      <c r="B106" s="153"/>
      <c r="C106" s="196"/>
      <c r="D106" s="196"/>
      <c r="E106" s="196"/>
      <c r="F106" s="196"/>
      <c r="G106" s="196"/>
      <c r="H106" s="196"/>
    </row>
    <row r="107" spans="1:8" s="148" customFormat="1">
      <c r="A107" s="153"/>
      <c r="B107" s="153"/>
      <c r="C107" s="196"/>
      <c r="D107" s="196"/>
      <c r="E107" s="196"/>
      <c r="F107" s="196"/>
      <c r="G107" s="196"/>
      <c r="H107" s="196"/>
    </row>
    <row r="108" spans="1:8" s="148" customFormat="1">
      <c r="A108" s="153"/>
      <c r="B108" s="153"/>
      <c r="C108" s="196"/>
      <c r="D108" s="196"/>
      <c r="E108" s="196"/>
      <c r="F108" s="196"/>
      <c r="G108" s="196"/>
      <c r="H108" s="196"/>
    </row>
    <row r="109" spans="1:8" s="148" customFormat="1">
      <c r="A109" s="153"/>
      <c r="B109" s="153"/>
      <c r="C109" s="196"/>
      <c r="D109" s="196"/>
      <c r="E109" s="196"/>
      <c r="F109" s="196"/>
      <c r="G109" s="196"/>
      <c r="H109" s="196"/>
    </row>
    <row r="110" spans="1:8" s="148" customFormat="1">
      <c r="A110" s="153"/>
      <c r="B110" s="153"/>
      <c r="C110" s="196"/>
      <c r="D110" s="196"/>
      <c r="E110" s="196"/>
      <c r="F110" s="196"/>
      <c r="G110" s="196"/>
      <c r="H110" s="196"/>
    </row>
    <row r="111" spans="1:8" s="148" customFormat="1">
      <c r="A111" s="153"/>
      <c r="B111" s="153"/>
      <c r="C111" s="196"/>
      <c r="D111" s="196"/>
      <c r="E111" s="196"/>
      <c r="F111" s="196"/>
      <c r="G111" s="196"/>
      <c r="H111" s="196"/>
    </row>
    <row r="112" spans="1:8" s="148" customFormat="1">
      <c r="A112" s="153"/>
      <c r="B112" s="153"/>
      <c r="C112" s="196"/>
      <c r="D112" s="196"/>
      <c r="E112" s="196"/>
      <c r="F112" s="196"/>
      <c r="G112" s="196"/>
      <c r="H112" s="196"/>
    </row>
    <row r="113" spans="1:8" s="148" customFormat="1">
      <c r="A113" s="153"/>
      <c r="B113" s="153"/>
      <c r="C113" s="196"/>
      <c r="D113" s="196"/>
      <c r="E113" s="196"/>
      <c r="F113" s="196"/>
      <c r="G113" s="196"/>
      <c r="H113" s="196"/>
    </row>
    <row r="114" spans="1:8" s="148" customFormat="1">
      <c r="A114" s="153"/>
      <c r="B114" s="153"/>
      <c r="C114" s="196"/>
      <c r="D114" s="196"/>
      <c r="E114" s="196"/>
      <c r="F114" s="196"/>
      <c r="G114" s="196"/>
      <c r="H114" s="196"/>
    </row>
    <row r="115" spans="1:8" s="148" customFormat="1">
      <c r="A115" s="153"/>
      <c r="B115" s="153"/>
      <c r="C115" s="196"/>
      <c r="D115" s="196"/>
      <c r="E115" s="196"/>
      <c r="F115" s="196"/>
      <c r="G115" s="196"/>
      <c r="H115" s="196"/>
    </row>
    <row r="116" spans="1:8" s="148" customFormat="1">
      <c r="A116" s="153"/>
      <c r="B116" s="153"/>
      <c r="C116" s="196"/>
      <c r="D116" s="196"/>
      <c r="E116" s="196"/>
      <c r="F116" s="196"/>
      <c r="G116" s="196"/>
      <c r="H116" s="196"/>
    </row>
    <row r="117" spans="1:8" s="148" customFormat="1">
      <c r="A117" s="153"/>
      <c r="B117" s="153"/>
      <c r="C117" s="196"/>
      <c r="D117" s="196"/>
      <c r="E117" s="196"/>
      <c r="F117" s="196"/>
      <c r="G117" s="196"/>
      <c r="H117" s="196"/>
    </row>
    <row r="118" spans="1:8" s="148" customFormat="1">
      <c r="A118" s="153"/>
      <c r="B118" s="153"/>
      <c r="C118" s="196"/>
      <c r="D118" s="196"/>
      <c r="E118" s="196"/>
      <c r="F118" s="196"/>
      <c r="G118" s="196"/>
      <c r="H118" s="196"/>
    </row>
    <row r="119" spans="1:8" s="148" customFormat="1">
      <c r="A119" s="153"/>
      <c r="B119" s="153"/>
      <c r="C119" s="196"/>
      <c r="D119" s="196"/>
      <c r="E119" s="196"/>
      <c r="F119" s="196"/>
      <c r="G119" s="196"/>
      <c r="H119" s="196"/>
    </row>
    <row r="120" spans="1:8" s="148" customFormat="1">
      <c r="A120" s="153"/>
      <c r="B120" s="153"/>
      <c r="C120" s="196"/>
      <c r="D120" s="196"/>
      <c r="E120" s="196"/>
      <c r="F120" s="196"/>
      <c r="G120" s="196"/>
      <c r="H120" s="196"/>
    </row>
    <row r="121" spans="1:8" s="148" customFormat="1">
      <c r="A121" s="153"/>
      <c r="B121" s="153"/>
      <c r="C121" s="196"/>
      <c r="D121" s="196"/>
      <c r="E121" s="196"/>
      <c r="F121" s="196"/>
      <c r="G121" s="196"/>
      <c r="H121" s="196"/>
    </row>
    <row r="122" spans="1:8" s="148" customFormat="1">
      <c r="A122" s="153"/>
      <c r="B122" s="153"/>
      <c r="C122" s="196"/>
      <c r="D122" s="196"/>
      <c r="E122" s="196"/>
      <c r="F122" s="196"/>
      <c r="G122" s="196"/>
      <c r="H122" s="196"/>
    </row>
    <row r="123" spans="1:8" s="148" customFormat="1">
      <c r="A123" s="153"/>
      <c r="B123" s="153"/>
      <c r="C123" s="196"/>
      <c r="D123" s="196"/>
      <c r="E123" s="196"/>
      <c r="F123" s="196"/>
      <c r="G123" s="196"/>
      <c r="H123" s="196"/>
    </row>
    <row r="124" spans="1:8" s="148" customFormat="1">
      <c r="A124" s="153"/>
      <c r="B124" s="153"/>
      <c r="C124" s="196"/>
      <c r="D124" s="196"/>
      <c r="E124" s="196"/>
      <c r="F124" s="196"/>
      <c r="G124" s="196"/>
      <c r="H124" s="196"/>
    </row>
    <row r="125" spans="1:8" s="148" customFormat="1">
      <c r="A125" s="153"/>
      <c r="B125" s="153"/>
      <c r="C125" s="196"/>
      <c r="D125" s="196"/>
      <c r="E125" s="196"/>
      <c r="F125" s="196"/>
      <c r="G125" s="196"/>
      <c r="H125" s="196"/>
    </row>
    <row r="126" spans="1:8" s="148" customFormat="1">
      <c r="A126" s="153"/>
      <c r="B126" s="153"/>
      <c r="C126" s="196"/>
      <c r="D126" s="196"/>
      <c r="E126" s="196"/>
      <c r="F126" s="196"/>
      <c r="G126" s="196"/>
      <c r="H126" s="196"/>
    </row>
    <row r="127" spans="1:8" s="148" customFormat="1">
      <c r="A127" s="153"/>
      <c r="B127" s="153"/>
      <c r="C127" s="196"/>
      <c r="D127" s="196"/>
      <c r="E127" s="196"/>
      <c r="F127" s="196"/>
      <c r="G127" s="196"/>
      <c r="H127" s="196"/>
    </row>
    <row r="128" spans="1:8" s="148" customFormat="1">
      <c r="A128" s="153"/>
      <c r="B128" s="153"/>
      <c r="C128" s="196"/>
      <c r="D128" s="196"/>
      <c r="E128" s="196"/>
      <c r="F128" s="196"/>
      <c r="G128" s="196"/>
      <c r="H128" s="196"/>
    </row>
    <row r="129" spans="1:8" s="148" customFormat="1">
      <c r="A129" s="153"/>
      <c r="B129" s="153"/>
      <c r="C129" s="196"/>
      <c r="D129" s="196"/>
      <c r="E129" s="196"/>
      <c r="F129" s="196"/>
      <c r="G129" s="196"/>
      <c r="H129" s="196"/>
    </row>
    <row r="130" spans="1:8" s="148" customFormat="1">
      <c r="A130" s="153"/>
      <c r="B130" s="153"/>
      <c r="C130" s="196"/>
      <c r="D130" s="196"/>
      <c r="E130" s="196"/>
      <c r="F130" s="196"/>
      <c r="G130" s="196"/>
      <c r="H130" s="196"/>
    </row>
    <row r="131" spans="1:8" s="148" customFormat="1">
      <c r="A131" s="153"/>
      <c r="B131" s="153"/>
      <c r="C131" s="196"/>
      <c r="D131" s="196"/>
      <c r="E131" s="196"/>
      <c r="F131" s="196"/>
      <c r="G131" s="196"/>
      <c r="H131" s="196"/>
    </row>
    <row r="132" spans="1:8" s="148" customFormat="1">
      <c r="A132" s="153"/>
      <c r="B132" s="153"/>
      <c r="C132" s="196"/>
      <c r="D132" s="196"/>
      <c r="E132" s="196"/>
      <c r="F132" s="196"/>
      <c r="G132" s="196"/>
      <c r="H132" s="196"/>
    </row>
    <row r="133" spans="1:8" s="148" customFormat="1">
      <c r="A133" s="153"/>
      <c r="B133" s="153"/>
      <c r="C133" s="196"/>
      <c r="D133" s="196"/>
      <c r="E133" s="196"/>
      <c r="F133" s="196"/>
      <c r="G133" s="196"/>
      <c r="H133" s="196"/>
    </row>
    <row r="134" spans="1:8" s="148" customFormat="1">
      <c r="A134" s="153"/>
      <c r="B134" s="153"/>
      <c r="C134" s="196"/>
      <c r="D134" s="196"/>
      <c r="E134" s="196"/>
      <c r="F134" s="196"/>
      <c r="G134" s="196"/>
      <c r="H134" s="196"/>
    </row>
    <row r="135" spans="1:8" s="148" customFormat="1">
      <c r="A135" s="153"/>
      <c r="B135" s="153"/>
      <c r="C135" s="196"/>
      <c r="D135" s="196"/>
      <c r="E135" s="196"/>
      <c r="F135" s="196"/>
      <c r="G135" s="196"/>
      <c r="H135" s="196"/>
    </row>
    <row r="136" spans="1:8" s="148" customFormat="1">
      <c r="A136" s="153"/>
      <c r="B136" s="153"/>
      <c r="C136" s="196"/>
      <c r="D136" s="196"/>
      <c r="E136" s="196"/>
      <c r="F136" s="196"/>
      <c r="G136" s="196"/>
      <c r="H136" s="196"/>
    </row>
    <row r="137" spans="1:8" s="148" customFormat="1">
      <c r="A137" s="153"/>
      <c r="B137" s="153"/>
      <c r="C137" s="196"/>
      <c r="D137" s="196"/>
      <c r="E137" s="196"/>
      <c r="F137" s="196"/>
      <c r="G137" s="196"/>
      <c r="H137" s="196"/>
    </row>
    <row r="138" spans="1:8" s="148" customFormat="1">
      <c r="A138" s="153"/>
      <c r="B138" s="153"/>
      <c r="C138" s="196"/>
      <c r="D138" s="196"/>
      <c r="E138" s="196"/>
      <c r="F138" s="196"/>
      <c r="G138" s="196"/>
      <c r="H138" s="196"/>
    </row>
    <row r="139" spans="1:8" s="148" customFormat="1">
      <c r="A139" s="153"/>
      <c r="B139" s="153"/>
      <c r="C139" s="196"/>
      <c r="D139" s="196"/>
      <c r="E139" s="196"/>
      <c r="F139" s="196"/>
      <c r="G139" s="196"/>
      <c r="H139" s="196"/>
    </row>
    <row r="140" spans="1:8" s="148" customFormat="1">
      <c r="A140" s="153"/>
      <c r="B140" s="153"/>
      <c r="C140" s="196"/>
      <c r="D140" s="196"/>
      <c r="E140" s="196"/>
      <c r="F140" s="196"/>
      <c r="G140" s="196"/>
      <c r="H140" s="196"/>
    </row>
    <row r="141" spans="1:8" s="148" customFormat="1">
      <c r="A141" s="153"/>
      <c r="B141" s="153"/>
      <c r="C141" s="196"/>
      <c r="D141" s="196"/>
      <c r="E141" s="196"/>
      <c r="F141" s="196"/>
      <c r="G141" s="196"/>
      <c r="H141" s="196"/>
    </row>
    <row r="142" spans="1:8" s="148" customFormat="1">
      <c r="A142" s="153"/>
      <c r="B142" s="153"/>
      <c r="C142" s="196"/>
      <c r="D142" s="196"/>
      <c r="E142" s="196"/>
      <c r="F142" s="196"/>
      <c r="G142" s="196"/>
      <c r="H142" s="196"/>
    </row>
    <row r="143" spans="1:8" s="148" customFormat="1">
      <c r="A143" s="153"/>
      <c r="B143" s="153"/>
      <c r="C143" s="196"/>
      <c r="D143" s="196"/>
      <c r="E143" s="196"/>
      <c r="F143" s="196"/>
      <c r="G143" s="196"/>
      <c r="H143" s="196"/>
    </row>
    <row r="144" spans="1:8" s="148" customFormat="1">
      <c r="A144" s="153"/>
      <c r="B144" s="153"/>
      <c r="C144" s="196"/>
      <c r="D144" s="196"/>
      <c r="E144" s="196"/>
      <c r="F144" s="196"/>
      <c r="G144" s="196"/>
      <c r="H144" s="196"/>
    </row>
    <row r="145" spans="1:8" s="148" customFormat="1">
      <c r="A145" s="153"/>
      <c r="B145" s="153"/>
      <c r="C145" s="196"/>
      <c r="D145" s="196"/>
      <c r="E145" s="196"/>
      <c r="F145" s="196"/>
      <c r="G145" s="196"/>
      <c r="H145" s="196"/>
    </row>
    <row r="146" spans="1:8" s="148" customFormat="1">
      <c r="A146" s="153"/>
      <c r="B146" s="153"/>
      <c r="C146" s="196"/>
      <c r="D146" s="196"/>
      <c r="E146" s="196"/>
      <c r="F146" s="196"/>
      <c r="G146" s="196"/>
      <c r="H146" s="196"/>
    </row>
    <row r="147" spans="1:8" s="148" customFormat="1">
      <c r="A147" s="153"/>
      <c r="B147" s="153"/>
      <c r="C147" s="196"/>
      <c r="D147" s="196"/>
      <c r="E147" s="196"/>
      <c r="F147" s="196"/>
      <c r="G147" s="196"/>
      <c r="H147" s="196"/>
    </row>
    <row r="148" spans="1:8" s="148" customFormat="1">
      <c r="A148" s="153"/>
      <c r="B148" s="153"/>
      <c r="C148" s="196"/>
      <c r="D148" s="196"/>
      <c r="E148" s="196"/>
      <c r="F148" s="196"/>
      <c r="G148" s="196"/>
      <c r="H148" s="196"/>
    </row>
    <row r="149" spans="1:8" s="148" customFormat="1">
      <c r="A149" s="153"/>
      <c r="B149" s="153"/>
      <c r="C149" s="196"/>
      <c r="D149" s="196"/>
      <c r="E149" s="196"/>
      <c r="F149" s="196"/>
      <c r="G149" s="196"/>
      <c r="H149" s="196"/>
    </row>
    <row r="150" spans="1:8" s="148" customFormat="1">
      <c r="A150" s="153"/>
      <c r="B150" s="153"/>
      <c r="C150" s="196"/>
      <c r="D150" s="196"/>
      <c r="E150" s="196"/>
      <c r="F150" s="196"/>
      <c r="G150" s="196"/>
      <c r="H150" s="196"/>
    </row>
    <row r="151" spans="1:8" s="148" customFormat="1">
      <c r="A151" s="153"/>
      <c r="B151" s="153"/>
      <c r="C151" s="196"/>
      <c r="D151" s="196"/>
      <c r="E151" s="196"/>
      <c r="F151" s="196"/>
      <c r="G151" s="196"/>
      <c r="H151" s="196"/>
    </row>
    <row r="152" spans="1:8" s="148" customFormat="1">
      <c r="A152" s="153"/>
      <c r="B152" s="153"/>
      <c r="C152" s="196"/>
      <c r="D152" s="196"/>
      <c r="E152" s="196"/>
      <c r="F152" s="196"/>
      <c r="G152" s="196"/>
      <c r="H152" s="196"/>
    </row>
    <row r="153" spans="1:8" s="148" customFormat="1">
      <c r="A153" s="153"/>
      <c r="B153" s="153"/>
      <c r="C153" s="196"/>
      <c r="D153" s="196"/>
      <c r="E153" s="196"/>
      <c r="F153" s="196"/>
      <c r="G153" s="196"/>
      <c r="H153" s="196"/>
    </row>
    <row r="154" spans="1:8" s="148" customFormat="1">
      <c r="A154" s="153"/>
      <c r="B154" s="153"/>
      <c r="C154" s="196"/>
      <c r="D154" s="196"/>
      <c r="E154" s="196"/>
      <c r="F154" s="196"/>
      <c r="G154" s="196"/>
      <c r="H154" s="196"/>
    </row>
    <row r="155" spans="1:8" s="148" customFormat="1">
      <c r="A155" s="153"/>
      <c r="B155" s="153"/>
      <c r="C155" s="196"/>
      <c r="D155" s="196"/>
      <c r="E155" s="196"/>
      <c r="F155" s="196"/>
      <c r="G155" s="196"/>
      <c r="H155" s="196"/>
    </row>
    <row r="156" spans="1:8" s="148" customFormat="1">
      <c r="A156" s="153"/>
      <c r="B156" s="153"/>
      <c r="C156" s="196"/>
      <c r="D156" s="196"/>
      <c r="E156" s="196"/>
      <c r="F156" s="196"/>
      <c r="G156" s="196"/>
      <c r="H156" s="196"/>
    </row>
    <row r="157" spans="1:8" s="148" customFormat="1">
      <c r="A157" s="153"/>
      <c r="B157" s="153"/>
      <c r="C157" s="196"/>
      <c r="D157" s="196"/>
      <c r="E157" s="196"/>
      <c r="F157" s="196"/>
      <c r="G157" s="196"/>
      <c r="H157" s="196"/>
    </row>
    <row r="158" spans="1:8" s="148" customFormat="1">
      <c r="A158" s="153"/>
      <c r="B158" s="153"/>
      <c r="C158" s="196"/>
      <c r="D158" s="196"/>
      <c r="E158" s="196"/>
      <c r="F158" s="196"/>
      <c r="G158" s="196"/>
      <c r="H158" s="196"/>
    </row>
    <row r="159" spans="1:8" s="148" customFormat="1">
      <c r="A159" s="153"/>
      <c r="B159" s="153"/>
      <c r="C159" s="196"/>
      <c r="D159" s="196"/>
      <c r="E159" s="196"/>
      <c r="F159" s="196"/>
      <c r="G159" s="196"/>
      <c r="H159" s="196"/>
    </row>
    <row r="160" spans="1:8" s="148" customFormat="1">
      <c r="A160" s="153"/>
      <c r="B160" s="153"/>
      <c r="C160" s="196"/>
      <c r="D160" s="196"/>
      <c r="E160" s="196"/>
      <c r="F160" s="196"/>
      <c r="G160" s="196"/>
      <c r="H160" s="196"/>
    </row>
    <row r="161" spans="1:8" s="148" customFormat="1">
      <c r="A161" s="153"/>
      <c r="B161" s="153"/>
      <c r="C161" s="196"/>
      <c r="D161" s="196"/>
      <c r="E161" s="196"/>
      <c r="F161" s="196"/>
      <c r="G161" s="196"/>
      <c r="H161" s="196"/>
    </row>
    <row r="162" spans="1:8" s="148" customFormat="1">
      <c r="A162" s="153"/>
      <c r="B162" s="153"/>
      <c r="C162" s="196"/>
      <c r="D162" s="196"/>
      <c r="E162" s="196"/>
      <c r="F162" s="196"/>
      <c r="G162" s="196"/>
      <c r="H162" s="196"/>
    </row>
    <row r="163" spans="1:8" s="148" customFormat="1">
      <c r="A163" s="153"/>
      <c r="B163" s="153"/>
      <c r="C163" s="196"/>
      <c r="D163" s="196"/>
      <c r="E163" s="196"/>
      <c r="F163" s="196"/>
      <c r="G163" s="196"/>
      <c r="H163" s="196"/>
    </row>
    <row r="164" spans="1:8" s="148" customFormat="1">
      <c r="A164" s="153"/>
      <c r="B164" s="153"/>
      <c r="C164" s="196"/>
      <c r="D164" s="196"/>
      <c r="E164" s="196"/>
      <c r="F164" s="196"/>
      <c r="G164" s="196"/>
      <c r="H164" s="196"/>
    </row>
    <row r="165" spans="1:8" s="148" customFormat="1">
      <c r="A165" s="153"/>
      <c r="B165" s="153"/>
      <c r="C165" s="196"/>
      <c r="D165" s="196"/>
      <c r="E165" s="196"/>
      <c r="F165" s="196"/>
      <c r="G165" s="196"/>
      <c r="H165" s="196"/>
    </row>
    <row r="166" spans="1:8" s="148" customFormat="1">
      <c r="A166" s="153"/>
      <c r="B166" s="153"/>
      <c r="C166" s="196"/>
      <c r="D166" s="196"/>
      <c r="E166" s="196"/>
      <c r="F166" s="196"/>
      <c r="G166" s="196"/>
      <c r="H166" s="196"/>
    </row>
    <row r="167" spans="1:8" s="148" customFormat="1">
      <c r="A167" s="153"/>
      <c r="B167" s="153"/>
      <c r="C167" s="196"/>
      <c r="D167" s="196"/>
      <c r="E167" s="196"/>
      <c r="F167" s="196"/>
      <c r="G167" s="196"/>
      <c r="H167" s="196"/>
    </row>
    <row r="168" spans="1:8" s="148" customFormat="1">
      <c r="A168" s="153"/>
      <c r="B168" s="153"/>
      <c r="C168" s="196"/>
      <c r="D168" s="196"/>
      <c r="E168" s="196"/>
      <c r="F168" s="196"/>
      <c r="G168" s="196"/>
      <c r="H168" s="196"/>
    </row>
    <row r="169" spans="1:8" s="148" customFormat="1">
      <c r="A169" s="153"/>
      <c r="B169" s="153"/>
      <c r="C169" s="196"/>
      <c r="D169" s="196"/>
      <c r="E169" s="196"/>
      <c r="F169" s="196"/>
      <c r="G169" s="196"/>
      <c r="H169" s="196"/>
    </row>
    <row r="170" spans="1:8" s="148" customFormat="1">
      <c r="A170" s="153"/>
      <c r="B170" s="153"/>
      <c r="C170" s="196"/>
      <c r="D170" s="196"/>
      <c r="E170" s="196"/>
      <c r="F170" s="196"/>
      <c r="G170" s="196"/>
      <c r="H170" s="196"/>
    </row>
    <row r="171" spans="1:8" s="148" customFormat="1">
      <c r="A171" s="153"/>
      <c r="B171" s="153"/>
      <c r="C171" s="196"/>
      <c r="D171" s="196"/>
      <c r="E171" s="196"/>
      <c r="F171" s="196"/>
      <c r="G171" s="196"/>
      <c r="H171" s="196"/>
    </row>
    <row r="172" spans="1:8" s="148" customFormat="1">
      <c r="A172" s="153"/>
      <c r="B172" s="153"/>
      <c r="C172" s="196"/>
      <c r="D172" s="196"/>
      <c r="E172" s="196"/>
      <c r="F172" s="196"/>
      <c r="G172" s="196"/>
      <c r="H172" s="196"/>
    </row>
    <row r="173" spans="1:8" s="148" customFormat="1">
      <c r="A173" s="153"/>
      <c r="B173" s="153"/>
      <c r="C173" s="196"/>
      <c r="D173" s="196"/>
      <c r="E173" s="196"/>
      <c r="F173" s="196"/>
      <c r="G173" s="196"/>
      <c r="H173" s="196"/>
    </row>
    <row r="174" spans="1:8" s="148" customFormat="1">
      <c r="A174" s="153"/>
      <c r="B174" s="153"/>
      <c r="C174" s="196"/>
      <c r="D174" s="196"/>
      <c r="E174" s="196"/>
      <c r="F174" s="196"/>
      <c r="G174" s="196"/>
      <c r="H174" s="196"/>
    </row>
    <row r="175" spans="1:8" s="148" customFormat="1">
      <c r="A175" s="153"/>
      <c r="B175" s="153"/>
      <c r="C175" s="196"/>
      <c r="D175" s="196"/>
      <c r="E175" s="196"/>
      <c r="F175" s="196"/>
      <c r="G175" s="196"/>
      <c r="H175" s="196"/>
    </row>
    <row r="176" spans="1:8" s="148" customFormat="1">
      <c r="A176" s="153"/>
      <c r="B176" s="153"/>
      <c r="C176" s="196"/>
      <c r="D176" s="196"/>
      <c r="E176" s="196"/>
      <c r="F176" s="196"/>
      <c r="G176" s="196"/>
      <c r="H176" s="196"/>
    </row>
    <row r="177" spans="1:8" s="148" customFormat="1">
      <c r="A177" s="153"/>
      <c r="B177" s="153"/>
      <c r="C177" s="196"/>
      <c r="D177" s="196"/>
      <c r="E177" s="196"/>
      <c r="F177" s="196"/>
      <c r="G177" s="196"/>
      <c r="H177" s="196"/>
    </row>
    <row r="178" spans="1:8" s="148" customFormat="1">
      <c r="A178" s="153"/>
      <c r="B178" s="153"/>
      <c r="C178" s="196"/>
      <c r="D178" s="196"/>
      <c r="E178" s="196"/>
      <c r="F178" s="196"/>
      <c r="G178" s="196"/>
      <c r="H178" s="196"/>
    </row>
    <row r="179" spans="1:8" s="148" customFormat="1">
      <c r="A179" s="153"/>
      <c r="B179" s="153"/>
      <c r="C179" s="196"/>
      <c r="D179" s="196"/>
      <c r="E179" s="196"/>
      <c r="F179" s="196"/>
      <c r="G179" s="196"/>
      <c r="H179" s="196"/>
    </row>
    <row r="180" spans="1:8" s="148" customFormat="1">
      <c r="A180" s="153"/>
      <c r="B180" s="153"/>
      <c r="C180" s="196"/>
      <c r="D180" s="196"/>
      <c r="E180" s="196"/>
      <c r="F180" s="196"/>
      <c r="G180" s="196"/>
      <c r="H180" s="196"/>
    </row>
    <row r="181" spans="1:8" s="148" customFormat="1">
      <c r="A181" s="153"/>
      <c r="B181" s="153"/>
      <c r="C181" s="196"/>
      <c r="D181" s="196"/>
      <c r="E181" s="196"/>
      <c r="F181" s="196"/>
      <c r="G181" s="196"/>
      <c r="H181" s="196"/>
    </row>
    <row r="182" spans="1:8" s="148" customFormat="1">
      <c r="A182" s="153"/>
      <c r="B182" s="153"/>
      <c r="C182" s="196"/>
      <c r="D182" s="196"/>
      <c r="E182" s="196"/>
      <c r="F182" s="196"/>
      <c r="G182" s="196"/>
      <c r="H182" s="196"/>
    </row>
    <row r="183" spans="1:8" s="148" customFormat="1">
      <c r="A183" s="153"/>
      <c r="B183" s="153"/>
      <c r="C183" s="196"/>
      <c r="D183" s="196"/>
      <c r="E183" s="196"/>
      <c r="F183" s="196"/>
      <c r="G183" s="196"/>
      <c r="H183" s="196"/>
    </row>
    <row r="184" spans="1:8" s="148" customFormat="1">
      <c r="A184" s="153"/>
      <c r="B184" s="153"/>
      <c r="C184" s="196"/>
      <c r="D184" s="196"/>
      <c r="E184" s="196"/>
      <c r="F184" s="196"/>
      <c r="G184" s="196"/>
      <c r="H184" s="196"/>
    </row>
    <row r="185" spans="1:8" s="148" customFormat="1">
      <c r="A185" s="153"/>
      <c r="B185" s="153"/>
      <c r="C185" s="196"/>
      <c r="D185" s="196"/>
      <c r="E185" s="196"/>
      <c r="F185" s="196"/>
      <c r="G185" s="196"/>
      <c r="H185" s="196"/>
    </row>
    <row r="186" spans="1:8" s="148" customFormat="1">
      <c r="A186" s="153"/>
      <c r="B186" s="153"/>
      <c r="C186" s="196"/>
      <c r="D186" s="196"/>
      <c r="E186" s="196"/>
      <c r="F186" s="196"/>
      <c r="G186" s="196"/>
      <c r="H186" s="196"/>
    </row>
    <row r="187" spans="1:8" s="148" customFormat="1">
      <c r="A187" s="153"/>
      <c r="B187" s="153"/>
      <c r="C187" s="196"/>
      <c r="D187" s="196"/>
      <c r="E187" s="196"/>
      <c r="F187" s="196"/>
      <c r="G187" s="196"/>
      <c r="H187" s="196"/>
    </row>
    <row r="188" spans="1:8" s="148" customFormat="1">
      <c r="A188" s="153"/>
      <c r="B188" s="153"/>
      <c r="C188" s="196"/>
      <c r="D188" s="196"/>
      <c r="E188" s="196"/>
      <c r="F188" s="196"/>
      <c r="G188" s="196"/>
      <c r="H188" s="196"/>
    </row>
    <row r="189" spans="1:8" s="148" customFormat="1">
      <c r="A189" s="153"/>
      <c r="B189" s="153"/>
      <c r="C189" s="196"/>
      <c r="D189" s="196"/>
      <c r="E189" s="196"/>
      <c r="F189" s="196"/>
      <c r="G189" s="196"/>
      <c r="H189" s="196"/>
    </row>
    <row r="190" spans="1:8" s="148" customFormat="1">
      <c r="A190" s="153"/>
      <c r="B190" s="153"/>
      <c r="C190" s="196"/>
      <c r="D190" s="196"/>
      <c r="E190" s="196"/>
      <c r="F190" s="196"/>
      <c r="G190" s="196"/>
      <c r="H190" s="196"/>
    </row>
    <row r="191" spans="1:8" s="148" customFormat="1">
      <c r="A191" s="153"/>
      <c r="B191" s="153"/>
      <c r="C191" s="196"/>
      <c r="D191" s="196"/>
      <c r="E191" s="196"/>
      <c r="F191" s="196"/>
      <c r="G191" s="196"/>
      <c r="H191" s="196"/>
    </row>
    <row r="192" spans="1:8" s="148" customFormat="1">
      <c r="A192" s="153"/>
      <c r="B192" s="153"/>
      <c r="C192" s="196"/>
      <c r="D192" s="196"/>
      <c r="E192" s="196"/>
      <c r="F192" s="196"/>
      <c r="G192" s="196"/>
      <c r="H192" s="196"/>
    </row>
    <row r="193" spans="1:8" s="148" customFormat="1">
      <c r="A193" s="153"/>
      <c r="B193" s="153"/>
      <c r="C193" s="196"/>
      <c r="D193" s="196"/>
      <c r="E193" s="196"/>
      <c r="F193" s="196"/>
      <c r="G193" s="196"/>
      <c r="H193" s="196"/>
    </row>
    <row r="194" spans="1:8" s="148" customFormat="1">
      <c r="A194" s="153"/>
      <c r="B194" s="153"/>
      <c r="C194" s="196"/>
      <c r="D194" s="196"/>
      <c r="E194" s="196"/>
      <c r="F194" s="196"/>
      <c r="G194" s="196"/>
      <c r="H194" s="196"/>
    </row>
    <row r="195" spans="1:8" s="148" customFormat="1">
      <c r="A195" s="153"/>
      <c r="B195" s="153"/>
      <c r="C195" s="196"/>
      <c r="D195" s="196"/>
      <c r="E195" s="196"/>
      <c r="F195" s="196"/>
      <c r="G195" s="196"/>
      <c r="H195" s="196"/>
    </row>
    <row r="196" spans="1:8" s="148" customFormat="1">
      <c r="A196" s="153"/>
      <c r="B196" s="153"/>
      <c r="C196" s="196"/>
      <c r="D196" s="196"/>
      <c r="E196" s="196"/>
      <c r="F196" s="196"/>
      <c r="G196" s="196"/>
      <c r="H196" s="196"/>
    </row>
    <row r="197" spans="1:8" s="148" customFormat="1">
      <c r="A197" s="153"/>
      <c r="B197" s="153"/>
      <c r="C197" s="196"/>
      <c r="D197" s="196"/>
      <c r="E197" s="196"/>
      <c r="F197" s="196"/>
      <c r="G197" s="196"/>
      <c r="H197" s="196"/>
    </row>
    <row r="198" spans="1:8" s="148" customFormat="1">
      <c r="A198" s="153"/>
      <c r="B198" s="153"/>
      <c r="C198" s="196"/>
      <c r="D198" s="196"/>
      <c r="E198" s="196"/>
      <c r="F198" s="196"/>
      <c r="G198" s="196"/>
      <c r="H198" s="196"/>
    </row>
    <row r="199" spans="1:8" s="148" customFormat="1">
      <c r="A199" s="153"/>
      <c r="B199" s="153"/>
      <c r="C199" s="196"/>
      <c r="D199" s="196"/>
      <c r="E199" s="196"/>
      <c r="F199" s="196"/>
      <c r="G199" s="196"/>
      <c r="H199" s="196"/>
    </row>
    <row r="200" spans="1:8" s="148" customFormat="1">
      <c r="A200" s="153"/>
      <c r="B200" s="153"/>
      <c r="C200" s="196"/>
      <c r="D200" s="196"/>
      <c r="E200" s="196"/>
      <c r="F200" s="196"/>
      <c r="G200" s="196"/>
      <c r="H200" s="196"/>
    </row>
    <row r="201" spans="1:8" s="148" customFormat="1">
      <c r="A201" s="153"/>
      <c r="B201" s="153"/>
      <c r="C201" s="196"/>
      <c r="D201" s="196"/>
      <c r="E201" s="196"/>
      <c r="F201" s="196"/>
      <c r="G201" s="196"/>
      <c r="H201" s="196"/>
    </row>
    <row r="202" spans="1:8" s="148" customFormat="1">
      <c r="A202" s="153"/>
      <c r="B202" s="153"/>
      <c r="C202" s="196"/>
      <c r="D202" s="196"/>
      <c r="E202" s="196"/>
      <c r="F202" s="196"/>
      <c r="G202" s="196"/>
      <c r="H202" s="196"/>
    </row>
    <row r="203" spans="1:8" s="148" customFormat="1">
      <c r="A203" s="153"/>
      <c r="B203" s="153"/>
      <c r="C203" s="196"/>
      <c r="D203" s="196"/>
      <c r="E203" s="196"/>
      <c r="F203" s="196"/>
      <c r="G203" s="196"/>
      <c r="H203" s="196"/>
    </row>
    <row r="204" spans="1:8" s="148" customFormat="1">
      <c r="A204" s="153"/>
      <c r="B204" s="153"/>
      <c r="C204" s="196"/>
      <c r="D204" s="196"/>
      <c r="E204" s="196"/>
      <c r="F204" s="196"/>
      <c r="G204" s="196"/>
      <c r="H204" s="196"/>
    </row>
    <row r="205" spans="1:8" s="148" customFormat="1">
      <c r="A205" s="153"/>
      <c r="B205" s="153"/>
      <c r="C205" s="196"/>
      <c r="D205" s="196"/>
      <c r="E205" s="196"/>
      <c r="F205" s="196"/>
      <c r="G205" s="196"/>
      <c r="H205" s="196"/>
    </row>
    <row r="206" spans="1:8" s="148" customFormat="1">
      <c r="A206" s="153"/>
      <c r="B206" s="153"/>
      <c r="C206" s="196"/>
      <c r="D206" s="196"/>
      <c r="E206" s="196"/>
      <c r="F206" s="196"/>
      <c r="G206" s="196"/>
      <c r="H206" s="196"/>
    </row>
    <row r="207" spans="1:8" s="148" customFormat="1">
      <c r="A207" s="153"/>
      <c r="B207" s="153"/>
      <c r="C207" s="196"/>
      <c r="D207" s="196"/>
      <c r="E207" s="196"/>
      <c r="F207" s="196"/>
      <c r="G207" s="196"/>
      <c r="H207" s="196"/>
    </row>
    <row r="208" spans="1:8" s="148" customFormat="1">
      <c r="A208" s="153"/>
      <c r="B208" s="153"/>
      <c r="C208" s="196"/>
      <c r="D208" s="196"/>
      <c r="E208" s="196"/>
      <c r="F208" s="196"/>
      <c r="G208" s="196"/>
      <c r="H208" s="196"/>
    </row>
    <row r="209" spans="1:8" s="148" customFormat="1">
      <c r="A209" s="153"/>
      <c r="B209" s="153"/>
      <c r="C209" s="196"/>
      <c r="D209" s="196"/>
      <c r="E209" s="196"/>
      <c r="F209" s="196"/>
      <c r="G209" s="196"/>
      <c r="H209" s="196"/>
    </row>
    <row r="210" spans="1:8" s="148" customFormat="1">
      <c r="A210" s="153"/>
      <c r="B210" s="153"/>
      <c r="C210" s="196"/>
      <c r="D210" s="196"/>
      <c r="E210" s="196"/>
      <c r="F210" s="196"/>
      <c r="G210" s="196"/>
      <c r="H210" s="196"/>
    </row>
    <row r="211" spans="1:8" s="148" customFormat="1">
      <c r="A211" s="153"/>
      <c r="B211" s="153"/>
      <c r="C211" s="196"/>
      <c r="D211" s="196"/>
      <c r="E211" s="196"/>
      <c r="F211" s="196"/>
      <c r="G211" s="196"/>
      <c r="H211" s="196"/>
    </row>
    <row r="212" spans="1:8" s="148" customFormat="1">
      <c r="A212" s="153"/>
      <c r="B212" s="153"/>
      <c r="C212" s="196"/>
      <c r="D212" s="196"/>
      <c r="E212" s="196"/>
      <c r="F212" s="196"/>
      <c r="G212" s="196"/>
      <c r="H212" s="196"/>
    </row>
    <row r="213" spans="1:8" s="148" customFormat="1">
      <c r="A213" s="153"/>
      <c r="B213" s="153"/>
      <c r="C213" s="196"/>
      <c r="D213" s="196"/>
      <c r="E213" s="196"/>
      <c r="F213" s="196"/>
      <c r="G213" s="196"/>
      <c r="H213" s="196"/>
    </row>
    <row r="214" spans="1:8" s="148" customFormat="1">
      <c r="A214" s="153"/>
      <c r="B214" s="153"/>
      <c r="C214" s="196"/>
      <c r="D214" s="196"/>
      <c r="E214" s="196"/>
      <c r="F214" s="196"/>
      <c r="G214" s="196"/>
      <c r="H214" s="196"/>
    </row>
    <row r="215" spans="1:8" s="148" customFormat="1">
      <c r="A215" s="153"/>
      <c r="B215" s="153"/>
      <c r="C215" s="196"/>
      <c r="D215" s="196"/>
      <c r="E215" s="196"/>
      <c r="F215" s="196"/>
      <c r="G215" s="196"/>
      <c r="H215" s="196"/>
    </row>
    <row r="216" spans="1:8" s="148" customFormat="1">
      <c r="A216" s="153"/>
      <c r="B216" s="153"/>
      <c r="C216" s="196"/>
      <c r="D216" s="196"/>
      <c r="E216" s="196"/>
      <c r="F216" s="196"/>
      <c r="G216" s="196"/>
      <c r="H216" s="196"/>
    </row>
    <row r="217" spans="1:8" s="148" customFormat="1">
      <c r="A217" s="153"/>
      <c r="B217" s="153"/>
      <c r="C217" s="196"/>
      <c r="D217" s="196"/>
      <c r="E217" s="196"/>
      <c r="F217" s="196"/>
      <c r="G217" s="196"/>
      <c r="H217" s="196"/>
    </row>
    <row r="218" spans="1:8" s="148" customFormat="1">
      <c r="A218" s="153"/>
      <c r="B218" s="153"/>
      <c r="C218" s="196"/>
      <c r="D218" s="196"/>
      <c r="E218" s="196"/>
      <c r="F218" s="196"/>
      <c r="G218" s="196"/>
      <c r="H218" s="196"/>
    </row>
    <row r="219" spans="1:8" s="148" customFormat="1">
      <c r="A219" s="153"/>
      <c r="B219" s="153"/>
      <c r="C219" s="196"/>
      <c r="D219" s="196"/>
      <c r="E219" s="196"/>
      <c r="F219" s="196"/>
      <c r="G219" s="196"/>
      <c r="H219" s="196"/>
    </row>
    <row r="220" spans="1:8" s="148" customFormat="1">
      <c r="A220" s="153"/>
      <c r="B220" s="153"/>
      <c r="C220" s="196"/>
      <c r="D220" s="196"/>
      <c r="E220" s="196"/>
      <c r="F220" s="196"/>
      <c r="G220" s="196"/>
      <c r="H220" s="196"/>
    </row>
    <row r="221" spans="1:8" s="148" customFormat="1">
      <c r="A221" s="153"/>
      <c r="B221" s="153"/>
      <c r="C221" s="196"/>
      <c r="D221" s="196"/>
      <c r="E221" s="196"/>
      <c r="F221" s="196"/>
      <c r="G221" s="196"/>
      <c r="H221" s="196"/>
    </row>
    <row r="222" spans="1:8" s="148" customFormat="1">
      <c r="A222" s="153"/>
      <c r="B222" s="153"/>
      <c r="C222" s="196"/>
      <c r="D222" s="196"/>
      <c r="E222" s="196"/>
      <c r="F222" s="196"/>
      <c r="G222" s="196"/>
      <c r="H222" s="196"/>
    </row>
    <row r="223" spans="1:8" s="148" customFormat="1">
      <c r="A223" s="153"/>
      <c r="B223" s="153"/>
      <c r="C223" s="196"/>
      <c r="D223" s="196"/>
      <c r="E223" s="196"/>
      <c r="F223" s="196"/>
      <c r="G223" s="196"/>
      <c r="H223" s="196"/>
    </row>
    <row r="224" spans="1:8" s="148" customFormat="1">
      <c r="A224" s="153"/>
      <c r="B224" s="153"/>
      <c r="C224" s="196"/>
      <c r="D224" s="196"/>
      <c r="E224" s="196"/>
      <c r="F224" s="196"/>
      <c r="G224" s="196"/>
      <c r="H224" s="196"/>
    </row>
    <row r="225" spans="1:8" s="148" customFormat="1">
      <c r="A225" s="153"/>
      <c r="B225" s="153"/>
      <c r="C225" s="196"/>
      <c r="D225" s="196"/>
      <c r="E225" s="196"/>
      <c r="F225" s="196"/>
      <c r="G225" s="196"/>
      <c r="H225" s="196"/>
    </row>
    <row r="226" spans="1:8" s="148" customFormat="1">
      <c r="A226" s="153"/>
      <c r="B226" s="153"/>
      <c r="C226" s="196"/>
      <c r="D226" s="196"/>
      <c r="E226" s="196"/>
      <c r="F226" s="196"/>
      <c r="G226" s="196"/>
      <c r="H226" s="196"/>
    </row>
    <row r="227" spans="1:8" s="148" customFormat="1">
      <c r="A227" s="153"/>
      <c r="B227" s="153"/>
      <c r="C227" s="196"/>
      <c r="D227" s="196"/>
      <c r="E227" s="196"/>
      <c r="F227" s="196"/>
      <c r="G227" s="196"/>
      <c r="H227" s="196"/>
    </row>
    <row r="228" spans="1:8" s="148" customFormat="1">
      <c r="A228" s="153"/>
      <c r="B228" s="153"/>
      <c r="C228" s="196"/>
      <c r="D228" s="196"/>
      <c r="E228" s="196"/>
      <c r="F228" s="196"/>
      <c r="G228" s="196"/>
      <c r="H228" s="196"/>
    </row>
    <row r="229" spans="1:8" s="148" customFormat="1">
      <c r="A229" s="153"/>
      <c r="B229" s="153"/>
      <c r="C229" s="196"/>
      <c r="D229" s="196"/>
      <c r="E229" s="196"/>
      <c r="F229" s="196"/>
      <c r="G229" s="196"/>
      <c r="H229" s="196"/>
    </row>
    <row r="230" spans="1:8" s="148" customFormat="1">
      <c r="A230" s="153"/>
      <c r="B230" s="153"/>
      <c r="C230" s="196"/>
      <c r="D230" s="196"/>
      <c r="E230" s="196"/>
      <c r="F230" s="196"/>
      <c r="G230" s="196"/>
      <c r="H230" s="196"/>
    </row>
    <row r="231" spans="1:8" s="148" customFormat="1">
      <c r="A231" s="153"/>
      <c r="B231" s="153"/>
      <c r="C231" s="196"/>
      <c r="D231" s="196"/>
      <c r="E231" s="196"/>
      <c r="F231" s="196"/>
      <c r="G231" s="196"/>
      <c r="H231" s="196"/>
    </row>
    <row r="232" spans="1:8" s="148" customFormat="1">
      <c r="A232" s="153"/>
      <c r="B232" s="153"/>
      <c r="C232" s="196"/>
      <c r="D232" s="196"/>
      <c r="E232" s="196"/>
      <c r="F232" s="196"/>
      <c r="G232" s="196"/>
      <c r="H232" s="196"/>
    </row>
    <row r="233" spans="1:8" s="148" customFormat="1">
      <c r="A233" s="153"/>
      <c r="B233" s="153"/>
      <c r="C233" s="196"/>
      <c r="D233" s="196"/>
      <c r="E233" s="196"/>
      <c r="F233" s="196"/>
      <c r="G233" s="196"/>
      <c r="H233" s="196"/>
    </row>
    <row r="234" spans="1:8" s="148" customFormat="1">
      <c r="A234" s="153"/>
      <c r="B234" s="153"/>
      <c r="C234" s="196"/>
      <c r="D234" s="196"/>
      <c r="E234" s="196"/>
      <c r="F234" s="196"/>
      <c r="G234" s="196"/>
      <c r="H234" s="196"/>
    </row>
    <row r="235" spans="1:8" s="148" customFormat="1">
      <c r="A235" s="153"/>
      <c r="B235" s="153"/>
      <c r="C235" s="196"/>
      <c r="D235" s="196"/>
      <c r="E235" s="196"/>
      <c r="F235" s="196"/>
      <c r="G235" s="196"/>
      <c r="H235" s="196"/>
    </row>
    <row r="236" spans="1:8" s="148" customFormat="1">
      <c r="A236" s="153"/>
      <c r="B236" s="153"/>
      <c r="C236" s="196"/>
      <c r="D236" s="196"/>
      <c r="E236" s="196"/>
      <c r="F236" s="196"/>
      <c r="G236" s="196"/>
      <c r="H236" s="196"/>
    </row>
    <row r="237" spans="1:8" s="148" customFormat="1">
      <c r="A237" s="153"/>
      <c r="B237" s="153"/>
      <c r="C237" s="196"/>
      <c r="D237" s="196"/>
      <c r="E237" s="196"/>
      <c r="F237" s="196"/>
      <c r="G237" s="196"/>
      <c r="H237" s="196"/>
    </row>
    <row r="238" spans="1:8" s="148" customFormat="1">
      <c r="A238" s="153"/>
      <c r="B238" s="153"/>
      <c r="C238" s="196"/>
      <c r="D238" s="196"/>
      <c r="E238" s="196"/>
      <c r="F238" s="196"/>
      <c r="G238" s="196"/>
      <c r="H238" s="196"/>
    </row>
    <row r="239" spans="1:8" s="148" customFormat="1">
      <c r="A239" s="153"/>
      <c r="B239" s="153"/>
      <c r="C239" s="196"/>
      <c r="D239" s="196"/>
      <c r="E239" s="196"/>
      <c r="F239" s="196"/>
      <c r="G239" s="196"/>
      <c r="H239" s="196"/>
    </row>
    <row r="240" spans="1:8" s="148" customFormat="1">
      <c r="A240" s="153"/>
      <c r="B240" s="153"/>
      <c r="C240" s="196"/>
      <c r="D240" s="196"/>
      <c r="E240" s="196"/>
      <c r="F240" s="196"/>
      <c r="G240" s="196"/>
      <c r="H240" s="196"/>
    </row>
    <row r="241" spans="1:8" s="148" customFormat="1">
      <c r="A241" s="153"/>
      <c r="B241" s="153"/>
      <c r="C241" s="196"/>
      <c r="D241" s="196"/>
      <c r="E241" s="196"/>
      <c r="F241" s="196"/>
      <c r="G241" s="196"/>
      <c r="H241" s="196"/>
    </row>
    <row r="242" spans="1:8" s="148" customFormat="1">
      <c r="A242" s="153"/>
      <c r="B242" s="153"/>
      <c r="C242" s="196"/>
      <c r="D242" s="196"/>
      <c r="E242" s="196"/>
      <c r="F242" s="196"/>
      <c r="G242" s="196"/>
      <c r="H242" s="196"/>
    </row>
    <row r="243" spans="1:8" s="148" customFormat="1">
      <c r="A243" s="153"/>
      <c r="B243" s="153"/>
      <c r="C243" s="196"/>
      <c r="D243" s="196"/>
      <c r="E243" s="196"/>
      <c r="F243" s="196"/>
      <c r="G243" s="196"/>
      <c r="H243" s="196"/>
    </row>
    <row r="244" spans="1:8" s="148" customFormat="1">
      <c r="A244" s="153"/>
      <c r="B244" s="153"/>
      <c r="C244" s="196"/>
      <c r="D244" s="196"/>
      <c r="E244" s="196"/>
      <c r="F244" s="196"/>
      <c r="G244" s="196"/>
      <c r="H244" s="196"/>
    </row>
    <row r="245" spans="1:8" s="148" customFormat="1">
      <c r="A245" s="153"/>
      <c r="B245" s="153"/>
      <c r="C245" s="196"/>
      <c r="D245" s="196"/>
      <c r="E245" s="196"/>
      <c r="F245" s="196"/>
      <c r="G245" s="196"/>
      <c r="H245" s="196"/>
    </row>
    <row r="246" spans="1:8" s="148" customFormat="1">
      <c r="A246" s="153"/>
      <c r="B246" s="153"/>
      <c r="C246" s="196"/>
      <c r="D246" s="196"/>
      <c r="E246" s="196"/>
      <c r="F246" s="196"/>
      <c r="G246" s="196"/>
      <c r="H246" s="196"/>
    </row>
    <row r="247" spans="1:8" s="148" customFormat="1">
      <c r="A247" s="153"/>
      <c r="B247" s="153"/>
      <c r="C247" s="196"/>
      <c r="D247" s="196"/>
      <c r="E247" s="196"/>
      <c r="F247" s="196"/>
      <c r="G247" s="196"/>
      <c r="H247" s="196"/>
    </row>
    <row r="248" spans="1:8" s="148" customFormat="1">
      <c r="A248" s="153"/>
      <c r="B248" s="153"/>
      <c r="C248" s="196"/>
      <c r="D248" s="196"/>
      <c r="E248" s="196"/>
      <c r="F248" s="196"/>
      <c r="G248" s="196"/>
      <c r="H248" s="196"/>
    </row>
    <row r="249" spans="1:8" s="148" customFormat="1">
      <c r="A249" s="153"/>
      <c r="B249" s="153"/>
      <c r="C249" s="196"/>
      <c r="D249" s="196"/>
      <c r="E249" s="196"/>
      <c r="F249" s="196"/>
      <c r="G249" s="196"/>
      <c r="H249" s="196"/>
    </row>
    <row r="250" spans="1:8" s="148" customFormat="1">
      <c r="A250" s="153"/>
      <c r="B250" s="153"/>
      <c r="C250" s="196"/>
      <c r="D250" s="196"/>
      <c r="E250" s="196"/>
      <c r="F250" s="196"/>
      <c r="G250" s="196"/>
      <c r="H250" s="196"/>
    </row>
    <row r="251" spans="1:8" s="148" customFormat="1">
      <c r="A251" s="153"/>
      <c r="B251" s="153"/>
      <c r="C251" s="196"/>
      <c r="D251" s="196"/>
      <c r="E251" s="196"/>
      <c r="F251" s="196"/>
      <c r="G251" s="196"/>
      <c r="H251" s="196"/>
    </row>
    <row r="252" spans="1:8" s="148" customFormat="1">
      <c r="A252" s="153"/>
      <c r="B252" s="153"/>
      <c r="C252" s="196"/>
      <c r="D252" s="196"/>
      <c r="E252" s="196"/>
      <c r="F252" s="196"/>
      <c r="G252" s="196"/>
      <c r="H252" s="196"/>
    </row>
    <row r="253" spans="1:8" s="148" customFormat="1">
      <c r="A253" s="153"/>
      <c r="B253" s="153"/>
      <c r="C253" s="196"/>
      <c r="D253" s="196"/>
      <c r="E253" s="196"/>
      <c r="F253" s="196"/>
      <c r="G253" s="196"/>
      <c r="H253" s="196"/>
    </row>
    <row r="254" spans="1:8" s="148" customFormat="1">
      <c r="A254" s="153"/>
      <c r="B254" s="153"/>
      <c r="C254" s="196"/>
      <c r="D254" s="196"/>
      <c r="E254" s="196"/>
      <c r="F254" s="196"/>
      <c r="G254" s="196"/>
      <c r="H254" s="196"/>
    </row>
    <row r="255" spans="1:8" s="148" customFormat="1">
      <c r="A255" s="153"/>
      <c r="B255" s="153"/>
      <c r="C255" s="196"/>
      <c r="D255" s="196"/>
      <c r="E255" s="196"/>
      <c r="F255" s="196"/>
      <c r="G255" s="196"/>
      <c r="H255" s="196"/>
    </row>
    <row r="256" spans="1:8" s="148" customFormat="1">
      <c r="A256" s="153"/>
      <c r="B256" s="153"/>
      <c r="C256" s="196"/>
      <c r="D256" s="196"/>
      <c r="E256" s="196"/>
      <c r="F256" s="196"/>
      <c r="G256" s="196"/>
      <c r="H256" s="196"/>
    </row>
    <row r="257" spans="1:8" s="148" customFormat="1">
      <c r="A257" s="153"/>
      <c r="B257" s="153"/>
      <c r="C257" s="196"/>
      <c r="D257" s="196"/>
      <c r="E257" s="196"/>
      <c r="F257" s="196"/>
      <c r="G257" s="196"/>
      <c r="H257" s="196"/>
    </row>
    <row r="258" spans="1:8" s="148" customFormat="1">
      <c r="A258" s="153"/>
      <c r="B258" s="153"/>
      <c r="C258" s="196"/>
      <c r="D258" s="196"/>
      <c r="E258" s="196"/>
      <c r="F258" s="196"/>
      <c r="G258" s="196"/>
      <c r="H258" s="196"/>
    </row>
    <row r="259" spans="1:8" s="148" customFormat="1">
      <c r="A259" s="153"/>
      <c r="B259" s="153"/>
      <c r="C259" s="196"/>
      <c r="D259" s="196"/>
      <c r="E259" s="196"/>
      <c r="F259" s="196"/>
      <c r="G259" s="196"/>
      <c r="H259" s="196"/>
    </row>
    <row r="260" spans="1:8" s="148" customFormat="1">
      <c r="A260" s="153"/>
      <c r="B260" s="153"/>
      <c r="C260" s="196"/>
      <c r="D260" s="196"/>
      <c r="E260" s="196"/>
      <c r="F260" s="196"/>
      <c r="G260" s="196"/>
      <c r="H260" s="196"/>
    </row>
    <row r="261" spans="1:8" s="148" customFormat="1">
      <c r="A261" s="153"/>
      <c r="B261" s="153"/>
      <c r="C261" s="196"/>
      <c r="D261" s="196"/>
      <c r="E261" s="196"/>
      <c r="F261" s="196"/>
      <c r="G261" s="196"/>
      <c r="H261" s="196"/>
    </row>
    <row r="262" spans="1:8" s="148" customFormat="1">
      <c r="A262" s="153"/>
      <c r="B262" s="153"/>
      <c r="C262" s="196"/>
      <c r="D262" s="196"/>
      <c r="E262" s="196"/>
      <c r="F262" s="196"/>
      <c r="G262" s="196"/>
      <c r="H262" s="196"/>
    </row>
    <row r="263" spans="1:8" s="148" customFormat="1">
      <c r="A263" s="153"/>
      <c r="B263" s="153"/>
      <c r="C263" s="196"/>
      <c r="D263" s="196"/>
      <c r="E263" s="196"/>
      <c r="F263" s="196"/>
      <c r="G263" s="196"/>
      <c r="H263" s="196"/>
    </row>
    <row r="264" spans="1:8" s="148" customFormat="1">
      <c r="A264" s="153"/>
      <c r="B264" s="153"/>
      <c r="C264" s="196"/>
      <c r="D264" s="196"/>
      <c r="E264" s="196"/>
      <c r="F264" s="196"/>
      <c r="G264" s="196"/>
      <c r="H264" s="196"/>
    </row>
    <row r="265" spans="1:8" s="148" customFormat="1">
      <c r="A265" s="153"/>
      <c r="B265" s="153"/>
      <c r="C265" s="196"/>
      <c r="D265" s="196"/>
      <c r="E265" s="196"/>
      <c r="F265" s="196"/>
      <c r="G265" s="196"/>
      <c r="H265" s="196"/>
    </row>
    <row r="266" spans="1:8" s="148" customFormat="1">
      <c r="A266" s="153"/>
      <c r="B266" s="153"/>
      <c r="C266" s="196"/>
      <c r="D266" s="196"/>
      <c r="E266" s="196"/>
      <c r="F266" s="196"/>
      <c r="G266" s="196"/>
      <c r="H266" s="196"/>
    </row>
    <row r="267" spans="1:8" s="148" customFormat="1">
      <c r="A267" s="153"/>
      <c r="B267" s="153"/>
      <c r="C267" s="196"/>
      <c r="D267" s="196"/>
      <c r="E267" s="196"/>
      <c r="F267" s="196"/>
      <c r="G267" s="196"/>
      <c r="H267" s="196"/>
    </row>
    <row r="268" spans="1:8" s="148" customFormat="1">
      <c r="A268" s="153"/>
      <c r="B268" s="153"/>
      <c r="C268" s="196"/>
      <c r="D268" s="196"/>
      <c r="E268" s="196"/>
      <c r="F268" s="196"/>
      <c r="G268" s="196"/>
      <c r="H268" s="196"/>
    </row>
    <row r="269" spans="1:8" s="148" customFormat="1">
      <c r="A269" s="153"/>
      <c r="B269" s="153"/>
      <c r="C269" s="196"/>
      <c r="D269" s="196"/>
      <c r="E269" s="196"/>
      <c r="F269" s="196"/>
      <c r="G269" s="196"/>
      <c r="H269" s="196"/>
    </row>
    <row r="270" spans="1:8" s="148" customFormat="1">
      <c r="A270" s="153"/>
      <c r="B270" s="153"/>
      <c r="C270" s="196"/>
      <c r="D270" s="196"/>
      <c r="E270" s="196"/>
      <c r="F270" s="196"/>
      <c r="G270" s="196"/>
      <c r="H270" s="196"/>
    </row>
    <row r="271" spans="1:8" s="148" customFormat="1">
      <c r="A271" s="153"/>
      <c r="B271" s="153"/>
      <c r="C271" s="196"/>
      <c r="D271" s="196"/>
      <c r="E271" s="196"/>
      <c r="F271" s="196"/>
      <c r="G271" s="196"/>
      <c r="H271" s="196"/>
    </row>
    <row r="272" spans="1:8" s="148" customFormat="1">
      <c r="A272" s="153"/>
      <c r="B272" s="153"/>
      <c r="C272" s="196"/>
      <c r="D272" s="196"/>
      <c r="E272" s="196"/>
      <c r="F272" s="196"/>
      <c r="G272" s="196"/>
      <c r="H272" s="196"/>
    </row>
    <row r="273" spans="1:8" s="148" customFormat="1">
      <c r="A273" s="153"/>
      <c r="B273" s="153"/>
      <c r="C273" s="196"/>
      <c r="D273" s="196"/>
      <c r="E273" s="196"/>
      <c r="F273" s="196"/>
      <c r="G273" s="196"/>
      <c r="H273" s="196"/>
    </row>
    <row r="274" spans="1:8" s="148" customFormat="1">
      <c r="A274" s="153"/>
      <c r="B274" s="153"/>
      <c r="C274" s="196"/>
      <c r="D274" s="196"/>
      <c r="E274" s="196"/>
      <c r="F274" s="196"/>
      <c r="G274" s="196"/>
      <c r="H274" s="196"/>
    </row>
    <row r="275" spans="1:8" s="148" customFormat="1">
      <c r="A275" s="153"/>
      <c r="B275" s="153"/>
      <c r="C275" s="196"/>
      <c r="D275" s="196"/>
      <c r="E275" s="196"/>
      <c r="F275" s="196"/>
      <c r="G275" s="196"/>
      <c r="H275" s="196"/>
    </row>
    <row r="276" spans="1:8" s="148" customFormat="1">
      <c r="A276" s="153"/>
      <c r="B276" s="153"/>
      <c r="C276" s="196"/>
      <c r="D276" s="196"/>
      <c r="E276" s="196"/>
      <c r="F276" s="196"/>
      <c r="G276" s="196"/>
      <c r="H276" s="196"/>
    </row>
    <row r="277" spans="1:8" s="148" customFormat="1">
      <c r="A277" s="153"/>
      <c r="B277" s="153"/>
      <c r="C277" s="196"/>
      <c r="D277" s="196"/>
      <c r="E277" s="196"/>
      <c r="F277" s="196"/>
      <c r="G277" s="196"/>
      <c r="H277" s="196"/>
    </row>
    <row r="278" spans="1:8" s="148" customFormat="1">
      <c r="A278" s="153"/>
      <c r="B278" s="153"/>
      <c r="C278" s="196"/>
      <c r="D278" s="196"/>
      <c r="E278" s="196"/>
      <c r="F278" s="196"/>
      <c r="G278" s="196"/>
      <c r="H278" s="196"/>
    </row>
    <row r="279" spans="1:8" s="148" customFormat="1">
      <c r="A279" s="153"/>
      <c r="B279" s="153"/>
      <c r="C279" s="196"/>
      <c r="D279" s="196"/>
      <c r="E279" s="196"/>
      <c r="F279" s="196"/>
      <c r="G279" s="196"/>
      <c r="H279" s="196"/>
    </row>
    <row r="280" spans="1:8" s="148" customFormat="1">
      <c r="A280" s="153"/>
      <c r="B280" s="153"/>
      <c r="C280" s="196"/>
      <c r="D280" s="196"/>
      <c r="E280" s="196"/>
      <c r="F280" s="196"/>
      <c r="G280" s="196"/>
      <c r="H280" s="196"/>
    </row>
    <row r="281" spans="1:8" s="148" customFormat="1">
      <c r="A281" s="153"/>
      <c r="B281" s="153"/>
      <c r="C281" s="196"/>
      <c r="D281" s="196"/>
      <c r="E281" s="196"/>
      <c r="F281" s="196"/>
      <c r="G281" s="196"/>
      <c r="H281" s="196"/>
    </row>
    <row r="282" spans="1:8" s="148" customFormat="1">
      <c r="A282" s="153"/>
      <c r="B282" s="153"/>
      <c r="C282" s="196"/>
      <c r="D282" s="196"/>
      <c r="E282" s="196"/>
      <c r="F282" s="196"/>
      <c r="G282" s="196"/>
      <c r="H282" s="196"/>
    </row>
    <row r="283" spans="1:8" s="148" customFormat="1">
      <c r="A283" s="153"/>
      <c r="B283" s="153"/>
      <c r="C283" s="196"/>
      <c r="D283" s="196"/>
      <c r="E283" s="196"/>
      <c r="F283" s="196"/>
      <c r="G283" s="196"/>
      <c r="H283" s="196"/>
    </row>
    <row r="284" spans="1:8" s="148" customFormat="1">
      <c r="A284" s="153"/>
      <c r="B284" s="153"/>
      <c r="C284" s="196"/>
      <c r="D284" s="196"/>
      <c r="E284" s="196"/>
      <c r="F284" s="196"/>
      <c r="G284" s="196"/>
      <c r="H284" s="196"/>
    </row>
    <row r="285" spans="1:8" s="148" customFormat="1">
      <c r="A285" s="153"/>
      <c r="B285" s="153"/>
      <c r="C285" s="196"/>
      <c r="D285" s="196"/>
      <c r="E285" s="196"/>
      <c r="F285" s="196"/>
      <c r="G285" s="196"/>
      <c r="H285" s="196"/>
    </row>
    <row r="286" spans="1:8" s="148" customFormat="1">
      <c r="A286" s="153"/>
      <c r="B286" s="153"/>
      <c r="C286" s="196"/>
      <c r="D286" s="196"/>
      <c r="E286" s="196"/>
      <c r="F286" s="196"/>
      <c r="G286" s="196"/>
      <c r="H286" s="196"/>
    </row>
    <row r="287" spans="1:8" s="148" customFormat="1">
      <c r="A287" s="153"/>
      <c r="B287" s="153"/>
      <c r="C287" s="196"/>
      <c r="D287" s="196"/>
      <c r="E287" s="196"/>
      <c r="F287" s="196"/>
      <c r="G287" s="196"/>
      <c r="H287" s="196"/>
    </row>
    <row r="288" spans="1:8" s="148" customFormat="1">
      <c r="A288" s="153"/>
      <c r="B288" s="153"/>
      <c r="C288" s="196"/>
      <c r="D288" s="196"/>
      <c r="E288" s="196"/>
      <c r="F288" s="196"/>
      <c r="G288" s="196"/>
      <c r="H288" s="196"/>
    </row>
    <row r="289" spans="1:8" s="148" customFormat="1">
      <c r="A289" s="153"/>
      <c r="B289" s="153"/>
      <c r="C289" s="196"/>
      <c r="D289" s="196"/>
      <c r="E289" s="196"/>
      <c r="F289" s="196"/>
      <c r="G289" s="196"/>
      <c r="H289" s="196"/>
    </row>
    <row r="290" spans="1:8" s="148" customFormat="1">
      <c r="A290" s="153"/>
      <c r="B290" s="153"/>
      <c r="C290" s="196"/>
      <c r="D290" s="196"/>
      <c r="E290" s="196"/>
      <c r="F290" s="196"/>
      <c r="G290" s="196"/>
      <c r="H290" s="196"/>
    </row>
    <row r="291" spans="1:8" s="148" customFormat="1">
      <c r="A291" s="153"/>
      <c r="B291" s="153"/>
      <c r="C291" s="196"/>
      <c r="D291" s="196"/>
      <c r="E291" s="196"/>
      <c r="F291" s="196"/>
      <c r="G291" s="196"/>
      <c r="H291" s="196"/>
    </row>
    <row r="292" spans="1:8" s="148" customFormat="1">
      <c r="A292" s="153"/>
      <c r="B292" s="153"/>
      <c r="C292" s="196"/>
      <c r="D292" s="196"/>
      <c r="E292" s="196"/>
      <c r="F292" s="196"/>
      <c r="G292" s="196"/>
      <c r="H292" s="196"/>
    </row>
    <row r="293" spans="1:8" s="148" customFormat="1">
      <c r="A293" s="153"/>
      <c r="B293" s="153"/>
      <c r="C293" s="196"/>
      <c r="D293" s="196"/>
      <c r="E293" s="196"/>
      <c r="F293" s="196"/>
      <c r="G293" s="196"/>
      <c r="H293" s="196"/>
    </row>
    <row r="294" spans="1:8" s="148" customFormat="1">
      <c r="A294" s="153"/>
      <c r="B294" s="153"/>
      <c r="C294" s="196"/>
      <c r="D294" s="196"/>
      <c r="E294" s="196"/>
      <c r="F294" s="196"/>
      <c r="G294" s="196"/>
      <c r="H294" s="196"/>
    </row>
    <row r="295" spans="1:8" s="148" customFormat="1">
      <c r="A295" s="153"/>
      <c r="B295" s="153"/>
      <c r="C295" s="196"/>
      <c r="D295" s="196"/>
      <c r="E295" s="196"/>
      <c r="F295" s="196"/>
      <c r="G295" s="196"/>
      <c r="H295" s="196"/>
    </row>
    <row r="296" spans="1:8" s="148" customFormat="1">
      <c r="A296" s="153"/>
      <c r="B296" s="153"/>
      <c r="C296" s="196"/>
      <c r="D296" s="196"/>
      <c r="E296" s="196"/>
      <c r="F296" s="196"/>
      <c r="G296" s="196"/>
      <c r="H296" s="196"/>
    </row>
    <row r="297" spans="1:8" s="148" customFormat="1">
      <c r="A297" s="153"/>
      <c r="B297" s="153"/>
      <c r="C297" s="196"/>
      <c r="D297" s="196"/>
      <c r="E297" s="196"/>
      <c r="F297" s="196"/>
      <c r="G297" s="196"/>
      <c r="H297" s="196"/>
    </row>
    <row r="298" spans="1:8" s="148" customFormat="1">
      <c r="A298" s="153"/>
      <c r="B298" s="153"/>
      <c r="C298" s="196"/>
      <c r="D298" s="196"/>
      <c r="E298" s="196"/>
      <c r="F298" s="196"/>
      <c r="G298" s="196"/>
      <c r="H298" s="196"/>
    </row>
    <row r="299" spans="1:8" s="148" customFormat="1">
      <c r="A299" s="153"/>
      <c r="B299" s="153"/>
      <c r="C299" s="196"/>
      <c r="D299" s="196"/>
      <c r="E299" s="196"/>
      <c r="F299" s="196"/>
      <c r="G299" s="196"/>
      <c r="H299" s="196"/>
    </row>
    <row r="300" spans="1:8" s="148" customFormat="1">
      <c r="A300" s="153"/>
      <c r="B300" s="153"/>
      <c r="C300" s="196"/>
      <c r="D300" s="196"/>
      <c r="E300" s="196"/>
      <c r="F300" s="196"/>
      <c r="G300" s="196"/>
      <c r="H300" s="196"/>
    </row>
    <row r="301" spans="1:8" s="148" customFormat="1">
      <c r="A301" s="153"/>
      <c r="B301" s="153"/>
      <c r="C301" s="196"/>
      <c r="D301" s="196"/>
      <c r="E301" s="196"/>
      <c r="F301" s="196"/>
      <c r="G301" s="196"/>
      <c r="H301" s="196"/>
    </row>
    <row r="302" spans="1:8" s="148" customFormat="1">
      <c r="A302" s="153"/>
      <c r="B302" s="153"/>
      <c r="C302" s="196"/>
      <c r="D302" s="196"/>
      <c r="E302" s="196"/>
      <c r="F302" s="196"/>
      <c r="G302" s="196"/>
      <c r="H302" s="196"/>
    </row>
    <row r="303" spans="1:8" s="148" customFormat="1">
      <c r="A303" s="153"/>
      <c r="B303" s="153"/>
      <c r="C303" s="196"/>
      <c r="D303" s="196"/>
      <c r="E303" s="196"/>
      <c r="F303" s="196"/>
      <c r="G303" s="196"/>
      <c r="H303" s="196"/>
    </row>
    <row r="304" spans="1:8" s="148" customFormat="1">
      <c r="A304" s="153"/>
      <c r="B304" s="153"/>
      <c r="C304" s="196"/>
      <c r="D304" s="196"/>
      <c r="E304" s="196"/>
      <c r="F304" s="196"/>
      <c r="G304" s="196"/>
      <c r="H304" s="196"/>
    </row>
    <row r="305" spans="1:8" s="148" customFormat="1">
      <c r="A305" s="153"/>
      <c r="B305" s="153"/>
      <c r="C305" s="196"/>
      <c r="D305" s="196"/>
      <c r="E305" s="196"/>
      <c r="F305" s="196"/>
      <c r="G305" s="196"/>
      <c r="H305" s="196"/>
    </row>
    <row r="306" spans="1:8" s="148" customFormat="1">
      <c r="A306" s="153"/>
      <c r="B306" s="153"/>
      <c r="C306" s="196"/>
      <c r="D306" s="196"/>
      <c r="E306" s="196"/>
      <c r="F306" s="196"/>
      <c r="G306" s="196"/>
      <c r="H306" s="196"/>
    </row>
    <row r="307" spans="1:8" s="148" customFormat="1">
      <c r="A307" s="153"/>
      <c r="B307" s="153"/>
      <c r="C307" s="196"/>
      <c r="D307" s="196"/>
      <c r="E307" s="196"/>
      <c r="F307" s="196"/>
      <c r="G307" s="196"/>
      <c r="H307" s="196"/>
    </row>
    <row r="308" spans="1:8" s="148" customFormat="1">
      <c r="A308" s="153"/>
      <c r="B308" s="153"/>
      <c r="C308" s="196"/>
      <c r="D308" s="196"/>
      <c r="E308" s="196"/>
      <c r="F308" s="196"/>
      <c r="G308" s="196"/>
      <c r="H308" s="196"/>
    </row>
    <row r="309" spans="1:8" s="148" customFormat="1">
      <c r="A309" s="153"/>
      <c r="B309" s="153"/>
      <c r="C309" s="196"/>
      <c r="D309" s="196"/>
      <c r="E309" s="196"/>
      <c r="F309" s="196"/>
      <c r="G309" s="196"/>
      <c r="H309" s="196"/>
    </row>
    <row r="310" spans="1:8" s="148" customFormat="1">
      <c r="A310" s="153"/>
      <c r="B310" s="153"/>
      <c r="C310" s="196"/>
      <c r="D310" s="196"/>
      <c r="E310" s="196"/>
      <c r="F310" s="196"/>
      <c r="G310" s="196"/>
      <c r="H310" s="196"/>
    </row>
    <row r="311" spans="1:8" s="148" customFormat="1">
      <c r="A311" s="153"/>
      <c r="B311" s="153"/>
      <c r="C311" s="196"/>
      <c r="D311" s="196"/>
      <c r="E311" s="196"/>
      <c r="F311" s="196"/>
      <c r="G311" s="196"/>
      <c r="H311" s="196"/>
    </row>
    <row r="312" spans="1:8" s="148" customFormat="1">
      <c r="A312" s="153"/>
      <c r="B312" s="153"/>
      <c r="C312" s="196"/>
      <c r="D312" s="196"/>
      <c r="E312" s="196"/>
      <c r="F312" s="196"/>
      <c r="G312" s="196"/>
      <c r="H312" s="196"/>
    </row>
    <row r="313" spans="1:8" s="148" customFormat="1">
      <c r="A313" s="153"/>
      <c r="B313" s="153"/>
      <c r="C313" s="196"/>
      <c r="D313" s="196"/>
      <c r="E313" s="196"/>
      <c r="F313" s="196"/>
      <c r="G313" s="196"/>
      <c r="H313" s="196"/>
    </row>
    <row r="314" spans="1:8" s="148" customFormat="1">
      <c r="A314" s="153"/>
      <c r="B314" s="153"/>
      <c r="C314" s="196"/>
      <c r="D314" s="196"/>
      <c r="E314" s="196"/>
      <c r="F314" s="196"/>
      <c r="G314" s="196"/>
      <c r="H314" s="196"/>
    </row>
    <row r="315" spans="1:8" s="148" customFormat="1">
      <c r="A315" s="153"/>
      <c r="B315" s="153"/>
      <c r="C315" s="196"/>
      <c r="D315" s="196"/>
      <c r="E315" s="196"/>
      <c r="F315" s="196"/>
      <c r="G315" s="196"/>
      <c r="H315" s="196"/>
    </row>
    <row r="316" spans="1:8" s="148" customFormat="1">
      <c r="A316" s="153"/>
      <c r="B316" s="153"/>
      <c r="C316" s="196"/>
      <c r="D316" s="196"/>
      <c r="E316" s="196"/>
      <c r="F316" s="196"/>
      <c r="G316" s="196"/>
      <c r="H316" s="196"/>
    </row>
    <row r="317" spans="1:8" s="148" customFormat="1">
      <c r="A317" s="153"/>
      <c r="B317" s="153"/>
      <c r="C317" s="196"/>
      <c r="D317" s="196"/>
      <c r="E317" s="196"/>
      <c r="F317" s="196"/>
      <c r="G317" s="196"/>
      <c r="H317" s="196"/>
    </row>
    <row r="318" spans="1:8" s="148" customFormat="1">
      <c r="A318" s="153"/>
      <c r="B318" s="153"/>
      <c r="C318" s="196"/>
      <c r="D318" s="196"/>
      <c r="E318" s="196"/>
      <c r="F318" s="196"/>
      <c r="G318" s="196"/>
      <c r="H318" s="196"/>
    </row>
    <row r="319" spans="1:8" s="148" customFormat="1">
      <c r="A319" s="153"/>
      <c r="B319" s="153"/>
      <c r="C319" s="196"/>
      <c r="D319" s="196"/>
      <c r="E319" s="196"/>
      <c r="F319" s="196"/>
      <c r="G319" s="196"/>
      <c r="H319" s="196"/>
    </row>
    <row r="320" spans="1:8" s="148" customFormat="1">
      <c r="A320" s="153"/>
      <c r="B320" s="153"/>
      <c r="C320" s="196"/>
      <c r="D320" s="196"/>
      <c r="E320" s="196"/>
      <c r="F320" s="196"/>
      <c r="G320" s="196"/>
      <c r="H320" s="196"/>
    </row>
    <row r="321" spans="1:8" s="148" customFormat="1">
      <c r="A321" s="153"/>
      <c r="B321" s="153"/>
      <c r="C321" s="196"/>
      <c r="D321" s="196"/>
      <c r="E321" s="196"/>
      <c r="F321" s="196"/>
      <c r="G321" s="196"/>
      <c r="H321" s="196"/>
    </row>
    <row r="322" spans="1:8" s="148" customFormat="1">
      <c r="A322" s="153"/>
      <c r="B322" s="153"/>
      <c r="C322" s="196"/>
      <c r="D322" s="196"/>
      <c r="E322" s="196"/>
      <c r="F322" s="196"/>
      <c r="G322" s="196"/>
      <c r="H322" s="196"/>
    </row>
    <row r="323" spans="1:8" s="148" customFormat="1">
      <c r="A323" s="153"/>
      <c r="B323" s="153"/>
      <c r="C323" s="196"/>
      <c r="D323" s="196"/>
      <c r="E323" s="196"/>
      <c r="F323" s="196"/>
      <c r="G323" s="196"/>
      <c r="H323" s="196"/>
    </row>
    <row r="324" spans="1:8" s="148" customFormat="1">
      <c r="A324" s="153"/>
      <c r="B324" s="153"/>
      <c r="C324" s="196"/>
      <c r="D324" s="196"/>
      <c r="E324" s="196"/>
      <c r="F324" s="196"/>
      <c r="G324" s="196"/>
      <c r="H324" s="196"/>
    </row>
    <row r="325" spans="1:8" s="148" customFormat="1">
      <c r="A325" s="153"/>
      <c r="B325" s="153"/>
      <c r="C325" s="196"/>
      <c r="D325" s="196"/>
      <c r="E325" s="196"/>
      <c r="F325" s="196"/>
      <c r="G325" s="196"/>
      <c r="H325" s="196"/>
    </row>
    <row r="326" spans="1:8" s="148" customFormat="1">
      <c r="A326" s="153"/>
      <c r="B326" s="153"/>
      <c r="C326" s="196"/>
      <c r="D326" s="196"/>
      <c r="E326" s="196"/>
      <c r="F326" s="196"/>
      <c r="G326" s="196"/>
      <c r="H326" s="196"/>
    </row>
    <row r="327" spans="1:8" s="148" customFormat="1">
      <c r="A327" s="153"/>
      <c r="B327" s="153"/>
      <c r="C327" s="196"/>
      <c r="D327" s="196"/>
      <c r="E327" s="196"/>
      <c r="F327" s="196"/>
      <c r="G327" s="196"/>
      <c r="H327" s="196"/>
    </row>
    <row r="328" spans="1:8" s="148" customFormat="1">
      <c r="A328" s="153"/>
      <c r="B328" s="153"/>
      <c r="C328" s="196"/>
      <c r="D328" s="196"/>
      <c r="E328" s="196"/>
      <c r="F328" s="196"/>
      <c r="G328" s="196"/>
      <c r="H328" s="196"/>
    </row>
    <row r="329" spans="1:8" s="148" customFormat="1">
      <c r="A329" s="153"/>
      <c r="B329" s="153"/>
      <c r="C329" s="196"/>
      <c r="D329" s="196"/>
      <c r="E329" s="196"/>
      <c r="F329" s="196"/>
      <c r="G329" s="196"/>
      <c r="H329" s="196"/>
    </row>
    <row r="330" spans="1:8" s="148" customFormat="1">
      <c r="A330" s="153"/>
      <c r="B330" s="153"/>
      <c r="C330" s="196"/>
      <c r="D330" s="196"/>
      <c r="E330" s="196"/>
      <c r="F330" s="196"/>
      <c r="G330" s="196"/>
      <c r="H330" s="196"/>
    </row>
    <row r="331" spans="1:8" s="148" customFormat="1">
      <c r="A331" s="153"/>
      <c r="B331" s="153"/>
      <c r="C331" s="196"/>
      <c r="D331" s="196"/>
      <c r="E331" s="196"/>
      <c r="F331" s="196"/>
      <c r="G331" s="196"/>
      <c r="H331" s="196"/>
    </row>
    <row r="332" spans="1:8" s="148" customFormat="1">
      <c r="A332" s="153"/>
      <c r="B332" s="153"/>
      <c r="C332" s="196"/>
      <c r="D332" s="196"/>
      <c r="E332" s="196"/>
      <c r="F332" s="196"/>
      <c r="G332" s="196"/>
      <c r="H332" s="196"/>
    </row>
    <row r="333" spans="1:8" s="148" customFormat="1">
      <c r="A333" s="153"/>
      <c r="B333" s="153"/>
      <c r="C333" s="196"/>
      <c r="D333" s="196"/>
      <c r="E333" s="196"/>
      <c r="F333" s="196"/>
      <c r="G333" s="196"/>
      <c r="H333" s="196"/>
    </row>
    <row r="334" spans="1:8" s="148" customFormat="1">
      <c r="A334" s="153"/>
      <c r="B334" s="153"/>
      <c r="C334" s="196"/>
      <c r="D334" s="196"/>
      <c r="E334" s="196"/>
      <c r="F334" s="196"/>
      <c r="G334" s="196"/>
      <c r="H334" s="196"/>
    </row>
    <row r="335" spans="1:8" s="148" customFormat="1">
      <c r="A335" s="153"/>
      <c r="B335" s="153"/>
      <c r="C335" s="196"/>
      <c r="D335" s="196"/>
      <c r="E335" s="196"/>
      <c r="F335" s="196"/>
      <c r="G335" s="196"/>
      <c r="H335" s="196"/>
    </row>
    <row r="336" spans="1:8" s="148" customFormat="1">
      <c r="A336" s="153"/>
      <c r="B336" s="153"/>
      <c r="C336" s="196"/>
      <c r="D336" s="196"/>
      <c r="E336" s="196"/>
      <c r="F336" s="196"/>
      <c r="G336" s="196"/>
      <c r="H336" s="196"/>
    </row>
    <row r="337" spans="1:8" s="148" customFormat="1">
      <c r="A337" s="153"/>
      <c r="B337" s="153"/>
      <c r="C337" s="196"/>
      <c r="D337" s="196"/>
      <c r="E337" s="196"/>
      <c r="F337" s="196"/>
      <c r="G337" s="196"/>
      <c r="H337" s="196"/>
    </row>
    <row r="338" spans="1:8" s="148" customFormat="1">
      <c r="A338" s="153"/>
      <c r="B338" s="153"/>
      <c r="C338" s="196"/>
      <c r="D338" s="196"/>
      <c r="E338" s="196"/>
      <c r="F338" s="196"/>
      <c r="G338" s="196"/>
      <c r="H338" s="196"/>
    </row>
    <row r="339" spans="1:8" s="148" customFormat="1">
      <c r="A339" s="153"/>
      <c r="B339" s="153"/>
      <c r="C339" s="196"/>
      <c r="D339" s="196"/>
      <c r="E339" s="196"/>
      <c r="F339" s="196"/>
      <c r="G339" s="196"/>
      <c r="H339" s="196"/>
    </row>
    <row r="340" spans="1:8" s="148" customFormat="1">
      <c r="A340" s="153"/>
      <c r="B340" s="153"/>
      <c r="C340" s="196"/>
      <c r="D340" s="196"/>
      <c r="E340" s="196"/>
      <c r="F340" s="196"/>
      <c r="G340" s="196"/>
      <c r="H340" s="196"/>
    </row>
    <row r="341" spans="1:8" s="148" customFormat="1">
      <c r="A341" s="153"/>
      <c r="B341" s="153"/>
      <c r="C341" s="196"/>
      <c r="D341" s="196"/>
      <c r="E341" s="196"/>
      <c r="F341" s="196"/>
      <c r="G341" s="196"/>
      <c r="H341" s="196"/>
    </row>
    <row r="342" spans="1:8" s="148" customFormat="1">
      <c r="A342" s="153"/>
      <c r="B342" s="153"/>
      <c r="C342" s="196"/>
      <c r="D342" s="196"/>
      <c r="E342" s="196"/>
      <c r="F342" s="196"/>
      <c r="G342" s="196"/>
      <c r="H342" s="196"/>
    </row>
    <row r="343" spans="1:8" s="148" customFormat="1">
      <c r="A343" s="153"/>
      <c r="B343" s="153"/>
      <c r="C343" s="196"/>
      <c r="D343" s="196"/>
      <c r="E343" s="196"/>
      <c r="F343" s="196"/>
      <c r="G343" s="196"/>
      <c r="H343" s="196"/>
    </row>
    <row r="344" spans="1:8" s="148" customFormat="1">
      <c r="A344" s="153"/>
      <c r="B344" s="153"/>
      <c r="C344" s="196"/>
      <c r="D344" s="196"/>
      <c r="E344" s="196"/>
      <c r="F344" s="196"/>
      <c r="G344" s="196"/>
      <c r="H344" s="196"/>
    </row>
    <row r="345" spans="1:8" s="148" customFormat="1">
      <c r="A345" s="153"/>
      <c r="B345" s="153"/>
      <c r="C345" s="196"/>
      <c r="D345" s="196"/>
      <c r="E345" s="196"/>
      <c r="F345" s="196"/>
      <c r="G345" s="196"/>
      <c r="H345" s="196"/>
    </row>
    <row r="346" spans="1:8" s="148" customFormat="1">
      <c r="A346" s="153"/>
      <c r="B346" s="153"/>
      <c r="C346" s="196"/>
      <c r="D346" s="196"/>
      <c r="E346" s="196"/>
      <c r="F346" s="196"/>
      <c r="G346" s="196"/>
      <c r="H346" s="196"/>
    </row>
    <row r="347" spans="1:8" s="148" customFormat="1">
      <c r="A347" s="153"/>
      <c r="B347" s="153"/>
      <c r="C347" s="196"/>
      <c r="D347" s="196"/>
      <c r="E347" s="196"/>
      <c r="F347" s="196"/>
      <c r="G347" s="196"/>
      <c r="H347" s="196"/>
    </row>
    <row r="348" spans="1:8" s="148" customFormat="1">
      <c r="A348" s="153"/>
      <c r="B348" s="153"/>
      <c r="C348" s="196"/>
      <c r="D348" s="196"/>
      <c r="E348" s="196"/>
      <c r="F348" s="196"/>
      <c r="G348" s="196"/>
      <c r="H348" s="196"/>
    </row>
    <row r="349" spans="1:8" s="148" customFormat="1">
      <c r="A349" s="153"/>
      <c r="B349" s="153"/>
      <c r="C349" s="196"/>
      <c r="D349" s="196"/>
      <c r="E349" s="196"/>
      <c r="F349" s="196"/>
      <c r="G349" s="196"/>
      <c r="H349" s="196"/>
    </row>
    <row r="350" spans="1:8" s="148" customFormat="1">
      <c r="A350" s="153"/>
      <c r="B350" s="153"/>
      <c r="C350" s="196"/>
      <c r="D350" s="196"/>
      <c r="E350" s="196"/>
      <c r="F350" s="196"/>
      <c r="G350" s="196"/>
      <c r="H350" s="196"/>
    </row>
    <row r="351" spans="1:8" s="148" customFormat="1">
      <c r="A351" s="153"/>
      <c r="B351" s="153"/>
      <c r="C351" s="196"/>
      <c r="D351" s="196"/>
      <c r="E351" s="196"/>
      <c r="F351" s="196"/>
      <c r="G351" s="196"/>
      <c r="H351" s="196"/>
    </row>
    <row r="352" spans="1:8" s="148" customFormat="1">
      <c r="A352" s="153"/>
      <c r="B352" s="153"/>
      <c r="C352" s="196"/>
      <c r="D352" s="196"/>
      <c r="E352" s="196"/>
      <c r="F352" s="196"/>
      <c r="G352" s="196"/>
      <c r="H352" s="196"/>
    </row>
    <row r="353" spans="1:8" s="148" customFormat="1">
      <c r="A353" s="153"/>
      <c r="B353" s="153"/>
      <c r="C353" s="196"/>
      <c r="D353" s="196"/>
      <c r="E353" s="196"/>
      <c r="F353" s="196"/>
      <c r="G353" s="196"/>
      <c r="H353" s="196"/>
    </row>
    <row r="354" spans="1:8" s="148" customFormat="1">
      <c r="A354" s="153"/>
      <c r="B354" s="153"/>
      <c r="C354" s="196"/>
      <c r="D354" s="196"/>
      <c r="E354" s="196"/>
      <c r="F354" s="196"/>
      <c r="G354" s="196"/>
      <c r="H354" s="196"/>
    </row>
    <row r="355" spans="1:8" s="148" customFormat="1">
      <c r="A355" s="153"/>
      <c r="B355" s="153"/>
      <c r="C355" s="196"/>
      <c r="D355" s="196"/>
      <c r="E355" s="196"/>
      <c r="F355" s="196"/>
      <c r="G355" s="196"/>
      <c r="H355" s="196"/>
    </row>
    <row r="356" spans="1:8" s="148" customFormat="1">
      <c r="A356" s="153"/>
      <c r="B356" s="153"/>
      <c r="C356" s="196"/>
      <c r="D356" s="196"/>
      <c r="E356" s="196"/>
      <c r="F356" s="196"/>
      <c r="G356" s="196"/>
      <c r="H356" s="196"/>
    </row>
    <row r="357" spans="1:8" s="148" customFormat="1">
      <c r="A357" s="153"/>
      <c r="B357" s="153"/>
      <c r="C357" s="196"/>
      <c r="D357" s="196"/>
      <c r="E357" s="196"/>
      <c r="F357" s="196"/>
      <c r="G357" s="196"/>
      <c r="H357" s="196"/>
    </row>
    <row r="358" spans="1:8" s="148" customFormat="1">
      <c r="A358" s="153"/>
      <c r="B358" s="153"/>
      <c r="C358" s="196"/>
      <c r="D358" s="196"/>
      <c r="E358" s="196"/>
      <c r="F358" s="196"/>
      <c r="G358" s="196"/>
      <c r="H358" s="196"/>
    </row>
    <row r="359" spans="1:8" s="148" customFormat="1">
      <c r="A359" s="153"/>
      <c r="B359" s="153"/>
      <c r="C359" s="196"/>
      <c r="D359" s="196"/>
      <c r="E359" s="196"/>
      <c r="F359" s="196"/>
      <c r="G359" s="196"/>
      <c r="H359" s="196"/>
    </row>
    <row r="360" spans="1:8" s="148" customFormat="1">
      <c r="A360" s="153"/>
      <c r="B360" s="153"/>
      <c r="C360" s="196"/>
      <c r="D360" s="196"/>
      <c r="E360" s="196"/>
      <c r="F360" s="196"/>
      <c r="G360" s="196"/>
      <c r="H360" s="196"/>
    </row>
    <row r="361" spans="1:8" s="148" customFormat="1">
      <c r="A361" s="153"/>
      <c r="B361" s="153"/>
      <c r="C361" s="196"/>
      <c r="D361" s="196"/>
      <c r="E361" s="196"/>
      <c r="F361" s="196"/>
      <c r="G361" s="196"/>
      <c r="H361" s="196"/>
    </row>
    <row r="362" spans="1:8" s="148" customFormat="1">
      <c r="A362" s="153"/>
      <c r="B362" s="153"/>
      <c r="C362" s="196"/>
      <c r="D362" s="196"/>
      <c r="E362" s="196"/>
      <c r="F362" s="196"/>
      <c r="G362" s="196"/>
      <c r="H362" s="196"/>
    </row>
    <row r="363" spans="1:8" s="148" customFormat="1">
      <c r="A363" s="153"/>
      <c r="B363" s="153"/>
      <c r="C363" s="196"/>
      <c r="D363" s="196"/>
      <c r="E363" s="196"/>
      <c r="F363" s="196"/>
      <c r="G363" s="196"/>
      <c r="H363" s="196"/>
    </row>
    <row r="364" spans="1:8" s="148" customFormat="1">
      <c r="A364" s="153"/>
      <c r="B364" s="153"/>
      <c r="C364" s="196"/>
      <c r="D364" s="196"/>
      <c r="E364" s="196"/>
      <c r="F364" s="196"/>
      <c r="G364" s="196"/>
      <c r="H364" s="196"/>
    </row>
    <row r="365" spans="1:8" s="148" customFormat="1">
      <c r="A365" s="153"/>
      <c r="B365" s="153"/>
      <c r="C365" s="196"/>
      <c r="D365" s="196"/>
      <c r="E365" s="196"/>
      <c r="F365" s="196"/>
      <c r="G365" s="196"/>
      <c r="H365" s="196"/>
    </row>
    <row r="366" spans="1:8" s="148" customFormat="1">
      <c r="A366" s="153"/>
      <c r="B366" s="153"/>
      <c r="C366" s="196"/>
      <c r="D366" s="196"/>
      <c r="E366" s="196"/>
      <c r="F366" s="196"/>
      <c r="G366" s="196"/>
      <c r="H366" s="196"/>
    </row>
    <row r="367" spans="1:8" s="148" customFormat="1">
      <c r="A367" s="153"/>
      <c r="B367" s="153"/>
      <c r="C367" s="196"/>
      <c r="D367" s="196"/>
      <c r="E367" s="196"/>
      <c r="F367" s="196"/>
      <c r="G367" s="196"/>
      <c r="H367" s="196"/>
    </row>
    <row r="368" spans="1:8" s="148" customFormat="1">
      <c r="A368" s="153"/>
      <c r="B368" s="153"/>
      <c r="C368" s="196"/>
      <c r="D368" s="196"/>
      <c r="E368" s="196"/>
      <c r="F368" s="196"/>
      <c r="G368" s="196"/>
      <c r="H368" s="196"/>
    </row>
    <row r="369" spans="1:8" s="148" customFormat="1">
      <c r="A369" s="153"/>
      <c r="B369" s="153"/>
      <c r="C369" s="196"/>
      <c r="D369" s="196"/>
      <c r="E369" s="196"/>
      <c r="F369" s="196"/>
      <c r="G369" s="196"/>
      <c r="H369" s="196"/>
    </row>
    <row r="370" spans="1:8" s="148" customFormat="1">
      <c r="A370" s="153"/>
      <c r="B370" s="153"/>
      <c r="C370" s="196"/>
      <c r="D370" s="196"/>
      <c r="E370" s="196"/>
      <c r="F370" s="196"/>
      <c r="G370" s="196"/>
      <c r="H370" s="196"/>
    </row>
    <row r="371" spans="1:8" s="148" customFormat="1">
      <c r="A371" s="153"/>
      <c r="B371" s="153"/>
      <c r="C371" s="196"/>
      <c r="D371" s="196"/>
      <c r="E371" s="196"/>
      <c r="F371" s="196"/>
      <c r="G371" s="196"/>
      <c r="H371" s="196"/>
    </row>
    <row r="372" spans="1:8" s="148" customFormat="1">
      <c r="A372" s="153"/>
      <c r="B372" s="153"/>
      <c r="C372" s="196"/>
      <c r="D372" s="196"/>
      <c r="E372" s="196"/>
      <c r="F372" s="196"/>
      <c r="G372" s="196"/>
      <c r="H372" s="196"/>
    </row>
    <row r="373" spans="1:8" s="148" customFormat="1">
      <c r="A373" s="153"/>
      <c r="B373" s="153"/>
      <c r="C373" s="196"/>
      <c r="D373" s="196"/>
      <c r="E373" s="196"/>
      <c r="F373" s="196"/>
      <c r="G373" s="196"/>
      <c r="H373" s="196"/>
    </row>
    <row r="374" spans="1:8" s="148" customFormat="1">
      <c r="A374" s="153"/>
      <c r="B374" s="153"/>
      <c r="C374" s="196"/>
      <c r="D374" s="196"/>
      <c r="E374" s="196"/>
      <c r="F374" s="196"/>
      <c r="G374" s="196"/>
      <c r="H374" s="196"/>
    </row>
    <row r="375" spans="1:8" s="148" customFormat="1">
      <c r="A375" s="153"/>
      <c r="B375" s="153"/>
      <c r="C375" s="196"/>
      <c r="D375" s="196"/>
      <c r="E375" s="196"/>
      <c r="F375" s="196"/>
      <c r="G375" s="196"/>
      <c r="H375" s="196"/>
    </row>
    <row r="376" spans="1:8" s="148" customFormat="1">
      <c r="A376" s="153"/>
      <c r="B376" s="153"/>
      <c r="C376" s="196"/>
      <c r="D376" s="196"/>
      <c r="E376" s="196"/>
      <c r="F376" s="196"/>
      <c r="G376" s="196"/>
      <c r="H376" s="196"/>
    </row>
    <row r="377" spans="1:8" s="148" customFormat="1">
      <c r="A377" s="153"/>
      <c r="B377" s="153"/>
      <c r="C377" s="196"/>
      <c r="D377" s="196"/>
      <c r="E377" s="196"/>
      <c r="F377" s="196"/>
      <c r="G377" s="196"/>
      <c r="H377" s="196"/>
    </row>
    <row r="378" spans="1:8" s="148" customFormat="1">
      <c r="A378" s="153"/>
      <c r="B378" s="153"/>
      <c r="C378" s="196"/>
      <c r="D378" s="196"/>
      <c r="E378" s="196"/>
      <c r="F378" s="196"/>
      <c r="G378" s="196"/>
      <c r="H378" s="196"/>
    </row>
    <row r="379" spans="1:8" s="148" customFormat="1">
      <c r="A379" s="153"/>
      <c r="B379" s="153"/>
      <c r="C379" s="196"/>
      <c r="D379" s="196"/>
      <c r="E379" s="196"/>
      <c r="F379" s="196"/>
      <c r="G379" s="196"/>
      <c r="H379" s="196"/>
    </row>
    <row r="380" spans="1:8" s="148" customFormat="1">
      <c r="A380" s="153"/>
      <c r="B380" s="153"/>
      <c r="C380" s="196"/>
      <c r="D380" s="196"/>
      <c r="E380" s="196"/>
      <c r="F380" s="196"/>
      <c r="G380" s="196"/>
      <c r="H380" s="196"/>
    </row>
    <row r="381" spans="1:8" s="148" customFormat="1">
      <c r="A381" s="153"/>
      <c r="B381" s="153"/>
      <c r="C381" s="196"/>
      <c r="D381" s="196"/>
      <c r="E381" s="196"/>
      <c r="F381" s="196"/>
      <c r="G381" s="196"/>
      <c r="H381" s="196"/>
    </row>
    <row r="382" spans="1:8" s="148" customFormat="1">
      <c r="A382" s="153"/>
      <c r="B382" s="153"/>
      <c r="C382" s="196"/>
      <c r="D382" s="196"/>
      <c r="E382" s="196"/>
      <c r="F382" s="196"/>
      <c r="G382" s="196"/>
      <c r="H382" s="196"/>
    </row>
    <row r="383" spans="1:8" s="148" customFormat="1">
      <c r="A383" s="153"/>
      <c r="B383" s="153"/>
      <c r="C383" s="196"/>
      <c r="D383" s="196"/>
      <c r="E383" s="196"/>
      <c r="F383" s="196"/>
      <c r="G383" s="196"/>
      <c r="H383" s="196"/>
    </row>
    <row r="384" spans="1:8" s="148" customFormat="1">
      <c r="A384" s="153"/>
      <c r="B384" s="153"/>
      <c r="C384" s="196"/>
      <c r="D384" s="196"/>
      <c r="E384" s="196"/>
      <c r="F384" s="196"/>
      <c r="G384" s="196"/>
      <c r="H384" s="196"/>
    </row>
    <row r="385" spans="1:8" s="148" customFormat="1">
      <c r="A385" s="153"/>
      <c r="B385" s="153"/>
      <c r="C385" s="196"/>
      <c r="D385" s="196"/>
      <c r="E385" s="196"/>
      <c r="F385" s="196"/>
      <c r="G385" s="196"/>
      <c r="H385" s="196"/>
    </row>
    <row r="386" spans="1:8" s="148" customFormat="1">
      <c r="A386" s="153"/>
      <c r="B386" s="153"/>
      <c r="C386" s="196"/>
      <c r="D386" s="196"/>
      <c r="E386" s="196"/>
      <c r="F386" s="196"/>
      <c r="G386" s="196"/>
      <c r="H386" s="196"/>
    </row>
    <row r="387" spans="1:8" s="148" customFormat="1">
      <c r="A387" s="153"/>
      <c r="B387" s="153"/>
      <c r="C387" s="196"/>
      <c r="D387" s="196"/>
      <c r="E387" s="196"/>
      <c r="F387" s="196"/>
      <c r="G387" s="196"/>
      <c r="H387" s="196"/>
    </row>
    <row r="388" spans="1:8" s="148" customFormat="1">
      <c r="A388" s="153"/>
      <c r="B388" s="153"/>
      <c r="C388" s="196"/>
      <c r="D388" s="196"/>
      <c r="E388" s="196"/>
      <c r="F388" s="196"/>
      <c r="G388" s="196"/>
      <c r="H388" s="196"/>
    </row>
    <row r="389" spans="1:8" s="148" customFormat="1">
      <c r="A389" s="153"/>
      <c r="B389" s="153"/>
      <c r="C389" s="196"/>
      <c r="D389" s="196"/>
      <c r="E389" s="196"/>
      <c r="F389" s="196"/>
      <c r="G389" s="196"/>
      <c r="H389" s="196"/>
    </row>
    <row r="390" spans="1:8" s="148" customFormat="1">
      <c r="A390" s="153"/>
      <c r="B390" s="153"/>
      <c r="C390" s="196"/>
      <c r="D390" s="196"/>
      <c r="E390" s="196"/>
      <c r="F390" s="196"/>
      <c r="G390" s="196"/>
      <c r="H390" s="196"/>
    </row>
    <row r="391" spans="1:8" s="148" customFormat="1">
      <c r="A391" s="153"/>
      <c r="B391" s="153"/>
      <c r="C391" s="196"/>
      <c r="D391" s="196"/>
      <c r="E391" s="196"/>
      <c r="F391" s="196"/>
      <c r="G391" s="196"/>
      <c r="H391" s="196"/>
    </row>
    <row r="392" spans="1:8" s="148" customFormat="1">
      <c r="A392" s="153"/>
      <c r="B392" s="153"/>
      <c r="C392" s="196"/>
      <c r="D392" s="196"/>
      <c r="E392" s="196"/>
      <c r="F392" s="196"/>
      <c r="G392" s="196"/>
      <c r="H392" s="196"/>
    </row>
    <row r="393" spans="1:8" s="148" customFormat="1">
      <c r="A393" s="153"/>
      <c r="B393" s="153"/>
      <c r="C393" s="196"/>
      <c r="D393" s="196"/>
      <c r="E393" s="196"/>
      <c r="F393" s="196"/>
      <c r="G393" s="196"/>
      <c r="H393" s="196"/>
    </row>
    <row r="394" spans="1:8" s="148" customFormat="1">
      <c r="A394" s="153"/>
      <c r="B394" s="153"/>
      <c r="C394" s="196"/>
      <c r="D394" s="196"/>
      <c r="E394" s="196"/>
      <c r="F394" s="196"/>
      <c r="G394" s="196"/>
      <c r="H394" s="196"/>
    </row>
    <row r="395" spans="1:8" s="148" customFormat="1">
      <c r="A395" s="153"/>
      <c r="B395" s="153"/>
      <c r="C395" s="196"/>
      <c r="D395" s="196"/>
      <c r="E395" s="196"/>
      <c r="F395" s="196"/>
      <c r="G395" s="196"/>
      <c r="H395" s="196"/>
    </row>
    <row r="396" spans="1:8" s="148" customFormat="1">
      <c r="A396" s="153"/>
      <c r="B396" s="153"/>
      <c r="C396" s="196"/>
      <c r="D396" s="196"/>
      <c r="E396" s="196"/>
      <c r="F396" s="196"/>
      <c r="G396" s="196"/>
      <c r="H396" s="196"/>
    </row>
    <row r="397" spans="1:8" s="148" customFormat="1">
      <c r="A397" s="153"/>
      <c r="B397" s="153"/>
      <c r="C397" s="196"/>
      <c r="D397" s="196"/>
      <c r="E397" s="196"/>
      <c r="F397" s="196"/>
      <c r="G397" s="196"/>
      <c r="H397" s="196"/>
    </row>
    <row r="398" spans="1:8" s="148" customFormat="1">
      <c r="A398" s="153"/>
      <c r="B398" s="153"/>
      <c r="C398" s="196"/>
      <c r="D398" s="196"/>
      <c r="E398" s="196"/>
      <c r="F398" s="196"/>
      <c r="G398" s="196"/>
      <c r="H398" s="196"/>
    </row>
    <row r="399" spans="1:8" s="148" customFormat="1">
      <c r="A399" s="153"/>
      <c r="B399" s="153"/>
      <c r="C399" s="196"/>
      <c r="D399" s="196"/>
      <c r="E399" s="196"/>
      <c r="F399" s="196"/>
      <c r="G399" s="196"/>
      <c r="H399" s="196"/>
    </row>
    <row r="400" spans="1:8" s="148" customFormat="1">
      <c r="A400" s="153"/>
      <c r="B400" s="153"/>
      <c r="C400" s="196"/>
      <c r="D400" s="196"/>
      <c r="E400" s="196"/>
      <c r="F400" s="196"/>
      <c r="G400" s="196"/>
      <c r="H400" s="196"/>
    </row>
    <row r="401" spans="1:8" s="148" customFormat="1">
      <c r="A401" s="153"/>
      <c r="B401" s="153"/>
      <c r="C401" s="196"/>
      <c r="D401" s="196"/>
      <c r="E401" s="196"/>
      <c r="F401" s="196"/>
      <c r="G401" s="196"/>
      <c r="H401" s="196"/>
    </row>
    <row r="402" spans="1:8" s="148" customFormat="1">
      <c r="A402" s="153"/>
      <c r="B402" s="153"/>
      <c r="C402" s="196"/>
      <c r="D402" s="196"/>
      <c r="E402" s="196"/>
      <c r="F402" s="196"/>
      <c r="G402" s="196"/>
      <c r="H402" s="196"/>
    </row>
    <row r="403" spans="1:8" s="148" customFormat="1">
      <c r="A403" s="153"/>
      <c r="B403" s="153"/>
      <c r="C403" s="196"/>
      <c r="D403" s="196"/>
      <c r="E403" s="196"/>
      <c r="F403" s="196"/>
      <c r="G403" s="196"/>
      <c r="H403" s="196"/>
    </row>
    <row r="404" spans="1:8" s="148" customFormat="1">
      <c r="A404" s="153"/>
      <c r="B404" s="153"/>
      <c r="C404" s="196"/>
      <c r="D404" s="196"/>
      <c r="E404" s="196"/>
      <c r="F404" s="196"/>
      <c r="G404" s="196"/>
      <c r="H404" s="196"/>
    </row>
    <row r="405" spans="1:8" s="148" customFormat="1">
      <c r="A405" s="153"/>
      <c r="B405" s="153"/>
      <c r="C405" s="196"/>
      <c r="D405" s="196"/>
      <c r="E405" s="196"/>
      <c r="F405" s="196"/>
      <c r="G405" s="196"/>
      <c r="H405" s="196"/>
    </row>
    <row r="406" spans="1:8" s="148" customFormat="1">
      <c r="A406" s="153"/>
      <c r="B406" s="153"/>
      <c r="C406" s="196"/>
      <c r="D406" s="196"/>
      <c r="E406" s="196"/>
      <c r="F406" s="196"/>
      <c r="G406" s="196"/>
      <c r="H406" s="196"/>
    </row>
    <row r="407" spans="1:8" s="148" customFormat="1">
      <c r="A407" s="153"/>
      <c r="B407" s="153"/>
      <c r="C407" s="196"/>
      <c r="D407" s="196"/>
      <c r="E407" s="196"/>
      <c r="F407" s="196"/>
      <c r="G407" s="196"/>
      <c r="H407" s="196"/>
    </row>
    <row r="408" spans="1:8" s="148" customFormat="1">
      <c r="A408" s="153"/>
      <c r="B408" s="153"/>
      <c r="C408" s="196"/>
      <c r="D408" s="196"/>
      <c r="E408" s="196"/>
      <c r="F408" s="196"/>
      <c r="G408" s="196"/>
      <c r="H408" s="196"/>
    </row>
    <row r="409" spans="1:8" s="148" customFormat="1">
      <c r="A409" s="153"/>
      <c r="B409" s="153"/>
      <c r="C409" s="196"/>
      <c r="D409" s="196"/>
      <c r="E409" s="196"/>
      <c r="F409" s="196"/>
      <c r="G409" s="196"/>
      <c r="H409" s="196"/>
    </row>
    <row r="410" spans="1:8" s="148" customFormat="1">
      <c r="A410" s="153"/>
      <c r="B410" s="153"/>
      <c r="C410" s="196"/>
      <c r="D410" s="196"/>
      <c r="E410" s="196"/>
      <c r="F410" s="196"/>
      <c r="G410" s="196"/>
      <c r="H410" s="196"/>
    </row>
    <row r="411" spans="1:8" s="148" customFormat="1">
      <c r="A411" s="153"/>
      <c r="B411" s="153"/>
      <c r="C411" s="196"/>
      <c r="D411" s="196"/>
      <c r="E411" s="196"/>
      <c r="F411" s="196"/>
      <c r="G411" s="196"/>
      <c r="H411" s="196"/>
    </row>
    <row r="412" spans="1:8" s="148" customFormat="1">
      <c r="A412" s="153"/>
      <c r="B412" s="153"/>
      <c r="C412" s="196"/>
      <c r="D412" s="196"/>
      <c r="E412" s="196"/>
      <c r="F412" s="196"/>
      <c r="G412" s="196"/>
      <c r="H412" s="196"/>
    </row>
    <row r="413" spans="1:8" s="148" customFormat="1">
      <c r="A413" s="153"/>
      <c r="B413" s="153"/>
      <c r="C413" s="196"/>
      <c r="D413" s="196"/>
      <c r="E413" s="196"/>
      <c r="F413" s="196"/>
      <c r="G413" s="196"/>
      <c r="H413" s="196"/>
    </row>
    <row r="414" spans="1:8" s="148" customFormat="1">
      <c r="A414" s="153"/>
      <c r="B414" s="153"/>
      <c r="C414" s="196"/>
      <c r="D414" s="196"/>
      <c r="E414" s="196"/>
      <c r="F414" s="196"/>
      <c r="G414" s="196"/>
      <c r="H414" s="196"/>
    </row>
    <row r="415" spans="1:8" s="148" customFormat="1">
      <c r="A415" s="153"/>
      <c r="B415" s="153"/>
      <c r="C415" s="196"/>
      <c r="D415" s="196"/>
      <c r="E415" s="196"/>
      <c r="F415" s="196"/>
      <c r="G415" s="196"/>
      <c r="H415" s="196"/>
    </row>
    <row r="416" spans="1:8" s="148" customFormat="1">
      <c r="A416" s="153"/>
      <c r="B416" s="153"/>
      <c r="C416" s="196"/>
      <c r="D416" s="196"/>
      <c r="E416" s="196"/>
      <c r="F416" s="196"/>
      <c r="G416" s="196"/>
      <c r="H416" s="196"/>
    </row>
    <row r="417" spans="1:8" s="148" customFormat="1">
      <c r="A417" s="153"/>
      <c r="B417" s="153"/>
      <c r="C417" s="196"/>
      <c r="D417" s="196"/>
      <c r="E417" s="196"/>
      <c r="F417" s="196"/>
      <c r="G417" s="196"/>
      <c r="H417" s="196"/>
    </row>
    <row r="418" spans="1:8" s="148" customFormat="1">
      <c r="A418" s="153"/>
      <c r="B418" s="153"/>
      <c r="C418" s="196"/>
      <c r="D418" s="196"/>
      <c r="E418" s="196"/>
      <c r="F418" s="196"/>
      <c r="G418" s="196"/>
      <c r="H418" s="196"/>
    </row>
    <row r="419" spans="1:8" s="148" customFormat="1">
      <c r="A419" s="153"/>
      <c r="B419" s="153"/>
      <c r="C419" s="196"/>
      <c r="D419" s="196"/>
      <c r="E419" s="196"/>
      <c r="F419" s="196"/>
      <c r="G419" s="196"/>
      <c r="H419" s="196"/>
    </row>
    <row r="420" spans="1:8" s="148" customFormat="1">
      <c r="A420" s="153"/>
      <c r="B420" s="153"/>
      <c r="C420" s="196"/>
      <c r="D420" s="196"/>
      <c r="E420" s="196"/>
      <c r="F420" s="196"/>
      <c r="G420" s="196"/>
      <c r="H420" s="196"/>
    </row>
    <row r="421" spans="1:8" s="148" customFormat="1">
      <c r="A421" s="153"/>
      <c r="B421" s="153"/>
      <c r="C421" s="196"/>
      <c r="D421" s="196"/>
      <c r="E421" s="196"/>
      <c r="F421" s="196"/>
      <c r="G421" s="196"/>
      <c r="H421" s="196"/>
    </row>
    <row r="422" spans="1:8" s="148" customFormat="1">
      <c r="A422" s="153"/>
      <c r="B422" s="153"/>
      <c r="C422" s="196"/>
      <c r="D422" s="196"/>
      <c r="E422" s="196"/>
      <c r="F422" s="196"/>
      <c r="G422" s="196"/>
      <c r="H422" s="196"/>
    </row>
    <row r="423" spans="1:8" s="148" customFormat="1">
      <c r="A423" s="153"/>
      <c r="B423" s="153"/>
      <c r="C423" s="196"/>
      <c r="D423" s="196"/>
      <c r="E423" s="196"/>
      <c r="F423" s="196"/>
      <c r="G423" s="196"/>
      <c r="H423" s="196"/>
    </row>
    <row r="424" spans="1:8" s="148" customFormat="1">
      <c r="A424" s="153"/>
      <c r="B424" s="153"/>
      <c r="C424" s="196"/>
      <c r="D424" s="196"/>
      <c r="E424" s="196"/>
      <c r="F424" s="196"/>
      <c r="G424" s="196"/>
      <c r="H424" s="196"/>
    </row>
    <row r="425" spans="1:8" s="148" customFormat="1">
      <c r="A425" s="153"/>
      <c r="B425" s="153"/>
      <c r="C425" s="196"/>
      <c r="D425" s="196"/>
      <c r="E425" s="196"/>
      <c r="F425" s="196"/>
      <c r="G425" s="196"/>
      <c r="H425" s="196"/>
    </row>
    <row r="426" spans="1:8" s="148" customFormat="1">
      <c r="A426" s="153"/>
      <c r="B426" s="153"/>
      <c r="C426" s="196"/>
      <c r="D426" s="196"/>
      <c r="E426" s="196"/>
      <c r="F426" s="196"/>
      <c r="G426" s="196"/>
      <c r="H426" s="196"/>
    </row>
    <row r="427" spans="1:8" s="148" customFormat="1">
      <c r="A427" s="153"/>
      <c r="B427" s="153"/>
      <c r="C427" s="196"/>
      <c r="D427" s="196"/>
      <c r="E427" s="196"/>
      <c r="F427" s="196"/>
      <c r="G427" s="196"/>
      <c r="H427" s="196"/>
    </row>
    <row r="428" spans="1:8" s="148" customFormat="1">
      <c r="A428" s="153"/>
      <c r="B428" s="153"/>
      <c r="C428" s="196"/>
      <c r="D428" s="196"/>
      <c r="E428" s="196"/>
      <c r="F428" s="196"/>
      <c r="G428" s="196"/>
      <c r="H428" s="196"/>
    </row>
    <row r="429" spans="1:8" s="148" customFormat="1">
      <c r="A429" s="153"/>
      <c r="B429" s="153"/>
      <c r="C429" s="196"/>
      <c r="D429" s="196"/>
      <c r="E429" s="196"/>
      <c r="F429" s="196"/>
      <c r="G429" s="196"/>
      <c r="H429" s="196"/>
    </row>
    <row r="430" spans="1:8" s="148" customFormat="1">
      <c r="A430" s="153"/>
      <c r="B430" s="153"/>
      <c r="C430" s="196"/>
      <c r="D430" s="196"/>
      <c r="E430" s="196"/>
      <c r="F430" s="196"/>
      <c r="G430" s="196"/>
      <c r="H430" s="196"/>
    </row>
    <row r="431" spans="1:8" s="148" customFormat="1">
      <c r="A431" s="153"/>
      <c r="B431" s="153"/>
      <c r="C431" s="196"/>
      <c r="D431" s="196"/>
      <c r="E431" s="196"/>
      <c r="F431" s="196"/>
      <c r="G431" s="196"/>
      <c r="H431" s="196"/>
    </row>
    <row r="432" spans="1:8" s="148" customFormat="1">
      <c r="A432" s="153"/>
      <c r="B432" s="153"/>
      <c r="C432" s="196"/>
      <c r="D432" s="196"/>
      <c r="E432" s="196"/>
      <c r="F432" s="196"/>
      <c r="G432" s="196"/>
      <c r="H432" s="196"/>
    </row>
    <row r="433" spans="1:8" s="148" customFormat="1">
      <c r="A433" s="153"/>
      <c r="B433" s="153"/>
      <c r="C433" s="196"/>
      <c r="D433" s="196"/>
      <c r="E433" s="196"/>
      <c r="F433" s="196"/>
      <c r="G433" s="196"/>
      <c r="H433" s="196"/>
    </row>
    <row r="434" spans="1:8" s="148" customFormat="1">
      <c r="A434" s="153"/>
      <c r="B434" s="153"/>
      <c r="C434" s="196"/>
      <c r="D434" s="196"/>
      <c r="E434" s="196"/>
      <c r="F434" s="196"/>
      <c r="G434" s="196"/>
      <c r="H434" s="196"/>
    </row>
    <row r="435" spans="1:8" s="148" customFormat="1">
      <c r="A435" s="153"/>
      <c r="B435" s="153"/>
      <c r="C435" s="196"/>
      <c r="D435" s="196"/>
      <c r="E435" s="196"/>
      <c r="F435" s="196"/>
      <c r="G435" s="196"/>
      <c r="H435" s="196"/>
    </row>
    <row r="436" spans="1:8" s="148" customFormat="1">
      <c r="A436" s="153"/>
      <c r="B436" s="153"/>
      <c r="C436" s="196"/>
      <c r="D436" s="196"/>
      <c r="E436" s="196"/>
      <c r="F436" s="196"/>
      <c r="G436" s="196"/>
      <c r="H436" s="196"/>
    </row>
    <row r="437" spans="1:8" s="148" customFormat="1">
      <c r="A437" s="153"/>
      <c r="B437" s="153"/>
      <c r="C437" s="196"/>
      <c r="D437" s="196"/>
      <c r="E437" s="196"/>
      <c r="F437" s="196"/>
      <c r="G437" s="196"/>
      <c r="H437" s="196"/>
    </row>
    <row r="438" spans="1:8" s="148" customFormat="1">
      <c r="A438" s="153"/>
      <c r="B438" s="153"/>
      <c r="C438" s="196"/>
      <c r="D438" s="196"/>
      <c r="E438" s="196"/>
      <c r="F438" s="196"/>
      <c r="G438" s="196"/>
      <c r="H438" s="196"/>
    </row>
    <row r="439" spans="1:8" s="148" customFormat="1">
      <c r="A439" s="153"/>
      <c r="B439" s="153"/>
      <c r="C439" s="196"/>
      <c r="D439" s="196"/>
      <c r="E439" s="196"/>
      <c r="F439" s="196"/>
      <c r="G439" s="196"/>
      <c r="H439" s="196"/>
    </row>
    <row r="440" spans="1:8" s="148" customFormat="1">
      <c r="A440" s="153"/>
      <c r="B440" s="153"/>
      <c r="C440" s="196"/>
      <c r="D440" s="196"/>
      <c r="E440" s="196"/>
      <c r="F440" s="196"/>
      <c r="G440" s="196"/>
      <c r="H440" s="196"/>
    </row>
    <row r="441" spans="1:8" s="148" customFormat="1">
      <c r="A441" s="153"/>
      <c r="B441" s="153"/>
      <c r="C441" s="196"/>
      <c r="D441" s="196"/>
      <c r="E441" s="196"/>
      <c r="F441" s="196"/>
      <c r="G441" s="196"/>
      <c r="H441" s="196"/>
    </row>
    <row r="442" spans="1:8" s="148" customFormat="1">
      <c r="A442" s="153"/>
      <c r="B442" s="153"/>
      <c r="C442" s="196"/>
      <c r="D442" s="196"/>
      <c r="E442" s="196"/>
      <c r="F442" s="196"/>
      <c r="G442" s="196"/>
      <c r="H442" s="196"/>
    </row>
    <row r="443" spans="1:8" s="148" customFormat="1">
      <c r="A443" s="153"/>
      <c r="B443" s="153"/>
      <c r="C443" s="196"/>
      <c r="D443" s="196"/>
      <c r="E443" s="196"/>
      <c r="F443" s="196"/>
      <c r="G443" s="196"/>
      <c r="H443" s="196"/>
    </row>
    <row r="444" spans="1:8" s="148" customFormat="1">
      <c r="A444" s="153"/>
      <c r="B444" s="153"/>
      <c r="C444" s="196"/>
      <c r="D444" s="196"/>
      <c r="E444" s="196"/>
      <c r="F444" s="196"/>
      <c r="G444" s="196"/>
      <c r="H444" s="196"/>
    </row>
    <row r="445" spans="1:8" s="148" customFormat="1">
      <c r="A445" s="153"/>
      <c r="B445" s="153"/>
      <c r="C445" s="196"/>
      <c r="D445" s="196"/>
      <c r="E445" s="196"/>
      <c r="F445" s="196"/>
      <c r="G445" s="196"/>
      <c r="H445" s="196"/>
    </row>
    <row r="446" spans="1:8" s="148" customFormat="1">
      <c r="A446" s="153"/>
      <c r="B446" s="153"/>
      <c r="C446" s="196"/>
      <c r="D446" s="196"/>
      <c r="E446" s="196"/>
      <c r="F446" s="196"/>
      <c r="G446" s="196"/>
      <c r="H446" s="196"/>
    </row>
    <row r="447" spans="1:8" s="148" customFormat="1">
      <c r="A447" s="153"/>
      <c r="B447" s="153"/>
      <c r="C447" s="196"/>
      <c r="D447" s="196"/>
      <c r="E447" s="196"/>
      <c r="F447" s="196"/>
      <c r="G447" s="196"/>
      <c r="H447" s="196"/>
    </row>
    <row r="448" spans="1:8" s="148" customFormat="1">
      <c r="A448" s="153"/>
      <c r="B448" s="153"/>
      <c r="C448" s="196"/>
      <c r="D448" s="196"/>
      <c r="E448" s="196"/>
      <c r="F448" s="196"/>
      <c r="G448" s="196"/>
      <c r="H448" s="196"/>
    </row>
    <row r="449" spans="1:8" s="148" customFormat="1">
      <c r="A449" s="153"/>
      <c r="B449" s="153"/>
      <c r="C449" s="196"/>
      <c r="D449" s="196"/>
      <c r="E449" s="196"/>
      <c r="F449" s="196"/>
      <c r="G449" s="196"/>
      <c r="H449" s="196"/>
    </row>
    <row r="450" spans="1:8" s="148" customFormat="1">
      <c r="A450" s="153"/>
      <c r="B450" s="153"/>
      <c r="C450" s="196"/>
      <c r="D450" s="196"/>
      <c r="E450" s="196"/>
      <c r="F450" s="196"/>
      <c r="G450" s="196"/>
      <c r="H450" s="196"/>
    </row>
    <row r="451" spans="1:8" s="148" customFormat="1">
      <c r="A451" s="153"/>
      <c r="B451" s="153"/>
      <c r="C451" s="196"/>
      <c r="D451" s="196"/>
      <c r="E451" s="196"/>
      <c r="F451" s="196"/>
      <c r="G451" s="196"/>
      <c r="H451" s="196"/>
    </row>
    <row r="452" spans="1:8" s="148" customFormat="1">
      <c r="A452" s="153"/>
      <c r="B452" s="153"/>
      <c r="C452" s="196"/>
      <c r="D452" s="196"/>
      <c r="E452" s="196"/>
      <c r="F452" s="196"/>
      <c r="G452" s="196"/>
      <c r="H452" s="196"/>
    </row>
    <row r="453" spans="1:8" s="148" customFormat="1">
      <c r="A453" s="153"/>
      <c r="B453" s="153"/>
      <c r="C453" s="196"/>
      <c r="D453" s="196"/>
      <c r="E453" s="196"/>
      <c r="F453" s="196"/>
      <c r="G453" s="196"/>
      <c r="H453" s="196"/>
    </row>
    <row r="454" spans="1:8" s="148" customFormat="1">
      <c r="A454" s="153"/>
      <c r="B454" s="153"/>
      <c r="C454" s="196"/>
      <c r="D454" s="196"/>
      <c r="E454" s="196"/>
      <c r="F454" s="196"/>
      <c r="G454" s="196"/>
      <c r="H454" s="196"/>
    </row>
    <row r="455" spans="1:8" s="148" customFormat="1">
      <c r="A455" s="153"/>
      <c r="B455" s="153"/>
      <c r="C455" s="196"/>
      <c r="D455" s="196"/>
      <c r="E455" s="196"/>
      <c r="F455" s="196"/>
      <c r="G455" s="196"/>
      <c r="H455" s="196"/>
    </row>
    <row r="456" spans="1:8" s="148" customFormat="1">
      <c r="A456" s="153"/>
      <c r="B456" s="153"/>
      <c r="C456" s="196"/>
      <c r="D456" s="196"/>
      <c r="E456" s="196"/>
      <c r="F456" s="196"/>
      <c r="G456" s="196"/>
      <c r="H456" s="196"/>
    </row>
    <row r="457" spans="1:8" s="148" customFormat="1">
      <c r="A457" s="153"/>
      <c r="B457" s="153"/>
      <c r="C457" s="196"/>
      <c r="D457" s="196"/>
      <c r="E457" s="196"/>
      <c r="F457" s="196"/>
      <c r="G457" s="196"/>
      <c r="H457" s="196"/>
    </row>
    <row r="458" spans="1:8" s="148" customFormat="1">
      <c r="A458" s="153"/>
      <c r="B458" s="153"/>
      <c r="C458" s="196"/>
      <c r="D458" s="196"/>
      <c r="E458" s="196"/>
      <c r="F458" s="196"/>
      <c r="G458" s="196"/>
      <c r="H458" s="196"/>
    </row>
    <row r="459" spans="1:8" s="148" customFormat="1">
      <c r="A459" s="153"/>
      <c r="B459" s="153"/>
      <c r="C459" s="196"/>
      <c r="D459" s="196"/>
      <c r="E459" s="196"/>
      <c r="F459" s="196"/>
      <c r="G459" s="196"/>
      <c r="H459" s="196"/>
    </row>
    <row r="460" spans="1:8" s="148" customFormat="1">
      <c r="A460" s="153"/>
      <c r="B460" s="153"/>
      <c r="C460" s="196"/>
      <c r="D460" s="196"/>
      <c r="E460" s="196"/>
      <c r="F460" s="196"/>
      <c r="G460" s="196"/>
      <c r="H460" s="196"/>
    </row>
    <row r="461" spans="1:8" s="148" customFormat="1">
      <c r="A461" s="153"/>
      <c r="B461" s="153"/>
      <c r="C461" s="196"/>
      <c r="D461" s="196"/>
      <c r="E461" s="196"/>
      <c r="F461" s="196"/>
      <c r="G461" s="196"/>
      <c r="H461" s="196"/>
    </row>
    <row r="462" spans="1:8" s="148" customFormat="1">
      <c r="A462" s="153"/>
      <c r="B462" s="153"/>
      <c r="C462" s="196"/>
      <c r="D462" s="196"/>
      <c r="E462" s="196"/>
      <c r="F462" s="196"/>
      <c r="G462" s="196"/>
      <c r="H462" s="196"/>
    </row>
    <row r="463" spans="1:8" s="148" customFormat="1">
      <c r="A463" s="153"/>
      <c r="B463" s="153"/>
      <c r="C463" s="196"/>
      <c r="D463" s="196"/>
      <c r="E463" s="196"/>
      <c r="F463" s="196"/>
      <c r="G463" s="196"/>
      <c r="H463" s="196"/>
    </row>
    <row r="464" spans="1:8" s="148" customFormat="1">
      <c r="A464" s="153"/>
      <c r="B464" s="153"/>
      <c r="C464" s="196"/>
      <c r="D464" s="196"/>
      <c r="E464" s="196"/>
      <c r="F464" s="196"/>
      <c r="G464" s="196"/>
      <c r="H464" s="196"/>
    </row>
    <row r="465" spans="1:8" s="148" customFormat="1">
      <c r="A465" s="153"/>
      <c r="B465" s="153"/>
      <c r="C465" s="196"/>
      <c r="D465" s="196"/>
      <c r="E465" s="196"/>
      <c r="F465" s="196"/>
      <c r="G465" s="196"/>
      <c r="H465" s="196"/>
    </row>
    <row r="466" spans="1:8" s="148" customFormat="1">
      <c r="A466" s="153"/>
      <c r="B466" s="153"/>
      <c r="C466" s="196"/>
      <c r="D466" s="196"/>
      <c r="E466" s="196"/>
      <c r="F466" s="196"/>
      <c r="G466" s="196"/>
      <c r="H466" s="196"/>
    </row>
    <row r="467" spans="1:8" s="148" customFormat="1">
      <c r="A467" s="153"/>
      <c r="B467" s="153"/>
      <c r="C467" s="196"/>
      <c r="D467" s="196"/>
      <c r="E467" s="196"/>
      <c r="F467" s="196"/>
      <c r="G467" s="196"/>
      <c r="H467" s="196"/>
    </row>
    <row r="468" spans="1:8" s="148" customFormat="1">
      <c r="A468" s="153"/>
      <c r="B468" s="153"/>
      <c r="C468" s="196"/>
      <c r="D468" s="196"/>
      <c r="E468" s="196"/>
      <c r="F468" s="196"/>
      <c r="G468" s="196"/>
      <c r="H468" s="196"/>
    </row>
    <row r="469" spans="1:8" s="148" customFormat="1">
      <c r="A469" s="153"/>
      <c r="B469" s="153"/>
      <c r="C469" s="196"/>
      <c r="D469" s="196"/>
      <c r="E469" s="196"/>
      <c r="F469" s="196"/>
      <c r="G469" s="196"/>
      <c r="H469" s="196"/>
    </row>
    <row r="470" spans="1:8" s="148" customFormat="1">
      <c r="A470" s="153"/>
      <c r="B470" s="153"/>
      <c r="C470" s="196"/>
      <c r="D470" s="196"/>
      <c r="E470" s="196"/>
      <c r="F470" s="196"/>
      <c r="G470" s="196"/>
      <c r="H470" s="196"/>
    </row>
    <row r="471" spans="1:8" s="148" customFormat="1">
      <c r="A471" s="153"/>
      <c r="B471" s="153"/>
      <c r="C471" s="196"/>
      <c r="D471" s="196"/>
      <c r="E471" s="196"/>
      <c r="F471" s="196"/>
      <c r="G471" s="196"/>
      <c r="H471" s="196"/>
    </row>
    <row r="472" spans="1:8" s="148" customFormat="1">
      <c r="A472" s="153"/>
      <c r="B472" s="153"/>
      <c r="C472" s="196"/>
      <c r="D472" s="196"/>
      <c r="E472" s="196"/>
      <c r="F472" s="196"/>
      <c r="G472" s="196"/>
      <c r="H472" s="196"/>
    </row>
    <row r="473" spans="1:8" s="148" customFormat="1">
      <c r="A473" s="153"/>
      <c r="B473" s="153"/>
      <c r="C473" s="196"/>
      <c r="D473" s="196"/>
      <c r="E473" s="196"/>
      <c r="F473" s="196"/>
      <c r="G473" s="196"/>
      <c r="H473" s="196"/>
    </row>
    <row r="474" spans="1:8" s="148" customFormat="1">
      <c r="A474" s="153"/>
      <c r="B474" s="153"/>
      <c r="C474" s="196"/>
      <c r="D474" s="196"/>
      <c r="E474" s="196"/>
      <c r="F474" s="196"/>
      <c r="G474" s="196"/>
      <c r="H474" s="196"/>
    </row>
    <row r="475" spans="1:8" s="148" customFormat="1">
      <c r="A475" s="153"/>
      <c r="B475" s="153"/>
      <c r="C475" s="196"/>
      <c r="D475" s="196"/>
      <c r="E475" s="196"/>
      <c r="F475" s="196"/>
      <c r="G475" s="196"/>
      <c r="H475" s="196"/>
    </row>
    <row r="476" spans="1:8" s="148" customFormat="1">
      <c r="A476" s="153"/>
      <c r="B476" s="153"/>
      <c r="C476" s="196"/>
      <c r="D476" s="196"/>
      <c r="E476" s="196"/>
      <c r="F476" s="196"/>
      <c r="G476" s="196"/>
      <c r="H476" s="196"/>
    </row>
    <row r="477" spans="1:8" s="148" customFormat="1">
      <c r="A477" s="153"/>
      <c r="B477" s="153"/>
      <c r="C477" s="196"/>
      <c r="D477" s="196"/>
      <c r="E477" s="196"/>
      <c r="F477" s="196"/>
      <c r="G477" s="196"/>
      <c r="H477" s="196"/>
    </row>
    <row r="478" spans="1:8" s="148" customFormat="1">
      <c r="A478" s="153"/>
      <c r="B478" s="153"/>
      <c r="C478" s="196"/>
      <c r="D478" s="196"/>
      <c r="E478" s="196"/>
      <c r="F478" s="196"/>
      <c r="G478" s="196"/>
      <c r="H478" s="196"/>
    </row>
    <row r="479" spans="1:8" s="148" customFormat="1">
      <c r="A479" s="153"/>
      <c r="B479" s="153"/>
      <c r="C479" s="196"/>
      <c r="D479" s="196"/>
      <c r="E479" s="196"/>
      <c r="F479" s="196"/>
      <c r="G479" s="196"/>
      <c r="H479" s="196"/>
    </row>
    <row r="480" spans="1:8" s="148" customFormat="1">
      <c r="A480" s="153"/>
      <c r="B480" s="153"/>
      <c r="C480" s="196"/>
      <c r="D480" s="196"/>
      <c r="E480" s="196"/>
      <c r="F480" s="196"/>
      <c r="G480" s="196"/>
      <c r="H480" s="196"/>
    </row>
    <row r="481" spans="1:8" s="148" customFormat="1">
      <c r="A481" s="153"/>
      <c r="B481" s="153"/>
      <c r="C481" s="196"/>
      <c r="D481" s="196"/>
      <c r="E481" s="196"/>
      <c r="F481" s="196"/>
      <c r="G481" s="196"/>
      <c r="H481" s="196"/>
    </row>
    <row r="482" spans="1:8" s="148" customFormat="1">
      <c r="A482" s="153"/>
      <c r="B482" s="153"/>
      <c r="C482" s="196"/>
      <c r="D482" s="196"/>
      <c r="E482" s="196"/>
      <c r="F482" s="196"/>
      <c r="G482" s="196"/>
      <c r="H482" s="196"/>
    </row>
    <row r="483" spans="1:8" s="148" customFormat="1">
      <c r="A483" s="153"/>
      <c r="B483" s="153"/>
      <c r="C483" s="196"/>
      <c r="D483" s="196"/>
      <c r="E483" s="196"/>
      <c r="F483" s="196"/>
      <c r="G483" s="196"/>
      <c r="H483" s="196"/>
    </row>
    <row r="484" spans="1:8" s="148" customFormat="1">
      <c r="A484" s="153"/>
      <c r="B484" s="153"/>
      <c r="C484" s="196"/>
      <c r="D484" s="196"/>
      <c r="E484" s="196"/>
      <c r="F484" s="196"/>
      <c r="G484" s="196"/>
      <c r="H484" s="196"/>
    </row>
    <row r="485" spans="1:8" s="148" customFormat="1">
      <c r="A485" s="153"/>
      <c r="B485" s="153"/>
      <c r="C485" s="196"/>
      <c r="D485" s="196"/>
      <c r="E485" s="196"/>
      <c r="F485" s="196"/>
      <c r="G485" s="196"/>
      <c r="H485" s="196"/>
    </row>
    <row r="486" spans="1:8" s="148" customFormat="1">
      <c r="A486" s="153"/>
      <c r="B486" s="153"/>
      <c r="C486" s="196"/>
      <c r="D486" s="196"/>
      <c r="E486" s="196"/>
      <c r="F486" s="196"/>
      <c r="G486" s="196"/>
      <c r="H486" s="196"/>
    </row>
    <row r="487" spans="1:8" s="148" customFormat="1">
      <c r="A487" s="153"/>
      <c r="B487" s="153"/>
      <c r="C487" s="196"/>
      <c r="D487" s="196"/>
      <c r="E487" s="196"/>
      <c r="F487" s="196"/>
      <c r="G487" s="196"/>
      <c r="H487" s="196"/>
    </row>
    <row r="488" spans="1:8" s="148" customFormat="1">
      <c r="A488" s="153"/>
      <c r="B488" s="153"/>
      <c r="C488" s="196"/>
      <c r="D488" s="196"/>
      <c r="E488" s="196"/>
      <c r="F488" s="196"/>
      <c r="G488" s="196"/>
      <c r="H488" s="196"/>
    </row>
    <row r="489" spans="1:8" s="148" customFormat="1">
      <c r="A489" s="153"/>
      <c r="B489" s="153"/>
      <c r="C489" s="196"/>
      <c r="D489" s="196"/>
      <c r="E489" s="196"/>
      <c r="F489" s="196"/>
      <c r="G489" s="196"/>
      <c r="H489" s="196"/>
    </row>
    <row r="490" spans="1:8" s="148" customFormat="1">
      <c r="A490" s="153"/>
      <c r="B490" s="153"/>
      <c r="C490" s="196"/>
      <c r="D490" s="196"/>
      <c r="E490" s="196"/>
      <c r="F490" s="196"/>
      <c r="G490" s="196"/>
      <c r="H490" s="196"/>
    </row>
    <row r="491" spans="1:8" s="148" customFormat="1">
      <c r="A491" s="153"/>
      <c r="B491" s="153"/>
      <c r="C491" s="196"/>
      <c r="D491" s="196"/>
      <c r="E491" s="196"/>
      <c r="F491" s="196"/>
      <c r="G491" s="196"/>
      <c r="H491" s="196"/>
    </row>
    <row r="492" spans="1:8" s="148" customFormat="1">
      <c r="A492" s="153"/>
      <c r="B492" s="153"/>
      <c r="C492" s="196"/>
      <c r="D492" s="196"/>
      <c r="E492" s="196"/>
      <c r="F492" s="196"/>
      <c r="G492" s="196"/>
      <c r="H492" s="196"/>
    </row>
    <row r="493" spans="1:8" s="148" customFormat="1">
      <c r="A493" s="153"/>
      <c r="B493" s="153"/>
      <c r="C493" s="196"/>
      <c r="D493" s="196"/>
      <c r="E493" s="196"/>
      <c r="F493" s="196"/>
      <c r="G493" s="196"/>
      <c r="H493" s="196"/>
    </row>
    <row r="494" spans="1:8" s="148" customFormat="1">
      <c r="A494" s="153"/>
      <c r="B494" s="153"/>
      <c r="C494" s="196"/>
      <c r="D494" s="196"/>
      <c r="E494" s="196"/>
      <c r="F494" s="196"/>
      <c r="G494" s="196"/>
      <c r="H494" s="196"/>
    </row>
    <row r="495" spans="1:8" s="148" customFormat="1">
      <c r="A495" s="153"/>
      <c r="B495" s="153"/>
      <c r="C495" s="196"/>
      <c r="D495" s="196"/>
      <c r="E495" s="196"/>
      <c r="F495" s="196"/>
      <c r="G495" s="196"/>
      <c r="H495" s="196"/>
    </row>
    <row r="496" spans="1:8" s="148" customFormat="1">
      <c r="A496" s="153"/>
      <c r="B496" s="153"/>
      <c r="C496" s="196"/>
      <c r="D496" s="196"/>
      <c r="E496" s="196"/>
      <c r="F496" s="196"/>
      <c r="G496" s="196"/>
      <c r="H496" s="196"/>
    </row>
    <row r="497" spans="1:8" s="148" customFormat="1">
      <c r="A497" s="153"/>
      <c r="B497" s="153"/>
      <c r="C497" s="196"/>
      <c r="D497" s="196"/>
      <c r="E497" s="196"/>
      <c r="F497" s="196"/>
      <c r="G497" s="196"/>
      <c r="H497" s="196"/>
    </row>
    <row r="498" spans="1:8" s="148" customFormat="1">
      <c r="A498" s="153"/>
      <c r="B498" s="153"/>
      <c r="C498" s="196"/>
      <c r="D498" s="196"/>
      <c r="E498" s="196"/>
      <c r="F498" s="196"/>
      <c r="G498" s="196"/>
      <c r="H498" s="196"/>
    </row>
    <row r="499" spans="1:8" s="148" customFormat="1">
      <c r="A499" s="153"/>
      <c r="B499" s="153"/>
      <c r="C499" s="196"/>
      <c r="D499" s="196"/>
      <c r="E499" s="196"/>
      <c r="F499" s="196"/>
      <c r="G499" s="196"/>
      <c r="H499" s="196"/>
    </row>
    <row r="500" spans="1:8" s="148" customFormat="1">
      <c r="A500" s="153"/>
      <c r="B500" s="153"/>
      <c r="C500" s="196"/>
      <c r="D500" s="196"/>
      <c r="E500" s="196"/>
      <c r="F500" s="196"/>
      <c r="G500" s="196"/>
      <c r="H500" s="196"/>
    </row>
    <row r="501" spans="1:8" s="148" customFormat="1">
      <c r="A501" s="153"/>
      <c r="B501" s="153"/>
      <c r="C501" s="196"/>
      <c r="D501" s="196"/>
      <c r="E501" s="196"/>
      <c r="F501" s="196"/>
      <c r="G501" s="196"/>
      <c r="H501" s="196"/>
    </row>
    <row r="502" spans="1:8" s="148" customFormat="1">
      <c r="A502" s="153"/>
      <c r="B502" s="153"/>
      <c r="C502" s="196"/>
      <c r="D502" s="196"/>
      <c r="E502" s="196"/>
      <c r="F502" s="196"/>
      <c r="G502" s="196"/>
      <c r="H502" s="196"/>
    </row>
    <row r="503" spans="1:8" s="148" customFormat="1">
      <c r="A503" s="153"/>
      <c r="B503" s="153"/>
      <c r="C503" s="196"/>
      <c r="D503" s="196"/>
      <c r="E503" s="196"/>
      <c r="F503" s="196"/>
      <c r="G503" s="196"/>
      <c r="H503" s="196"/>
    </row>
    <row r="504" spans="1:8" s="148" customFormat="1">
      <c r="A504" s="153"/>
      <c r="B504" s="153"/>
      <c r="C504" s="196"/>
      <c r="D504" s="196"/>
      <c r="E504" s="196"/>
      <c r="F504" s="196"/>
      <c r="G504" s="196"/>
      <c r="H504" s="196"/>
    </row>
    <row r="505" spans="1:8" s="148" customFormat="1">
      <c r="A505" s="153"/>
      <c r="B505" s="153"/>
      <c r="C505" s="196"/>
      <c r="D505" s="196"/>
      <c r="E505" s="196"/>
      <c r="F505" s="196"/>
      <c r="G505" s="196"/>
      <c r="H505" s="196"/>
    </row>
    <row r="506" spans="1:8" s="148" customFormat="1">
      <c r="A506" s="153"/>
      <c r="B506" s="153"/>
      <c r="C506" s="196"/>
      <c r="D506" s="196"/>
      <c r="E506" s="196"/>
      <c r="F506" s="196"/>
      <c r="G506" s="196"/>
      <c r="H506" s="196"/>
    </row>
    <row r="507" spans="1:8" s="148" customFormat="1">
      <c r="A507" s="153"/>
      <c r="B507" s="153"/>
      <c r="C507" s="196"/>
      <c r="D507" s="196"/>
      <c r="E507" s="196"/>
      <c r="F507" s="196"/>
      <c r="G507" s="196"/>
      <c r="H507" s="196"/>
    </row>
    <row r="508" spans="1:8" s="148" customFormat="1">
      <c r="A508" s="153"/>
      <c r="B508" s="153"/>
      <c r="C508" s="196"/>
      <c r="D508" s="196"/>
      <c r="E508" s="196"/>
      <c r="F508" s="196"/>
      <c r="G508" s="196"/>
      <c r="H508" s="196"/>
    </row>
    <row r="509" spans="1:8" s="148" customFormat="1">
      <c r="A509" s="153"/>
      <c r="B509" s="153"/>
      <c r="C509" s="196"/>
      <c r="D509" s="196"/>
      <c r="E509" s="196"/>
      <c r="F509" s="196"/>
      <c r="G509" s="196"/>
      <c r="H509" s="196"/>
    </row>
    <row r="510" spans="1:8" s="148" customFormat="1">
      <c r="A510" s="153"/>
      <c r="B510" s="153"/>
      <c r="C510" s="196"/>
      <c r="D510" s="196"/>
      <c r="E510" s="196"/>
      <c r="F510" s="196"/>
      <c r="G510" s="196"/>
      <c r="H510" s="196"/>
    </row>
    <row r="511" spans="1:8" s="148" customFormat="1">
      <c r="A511" s="153"/>
      <c r="B511" s="153"/>
      <c r="C511" s="196"/>
      <c r="D511" s="196"/>
      <c r="E511" s="196"/>
      <c r="F511" s="196"/>
      <c r="G511" s="196"/>
      <c r="H511" s="196"/>
    </row>
    <row r="512" spans="1:8" s="148" customFormat="1">
      <c r="A512" s="153"/>
      <c r="B512" s="153"/>
      <c r="C512" s="196"/>
      <c r="D512" s="196"/>
      <c r="E512" s="196"/>
      <c r="F512" s="196"/>
      <c r="G512" s="196"/>
      <c r="H512" s="196"/>
    </row>
    <row r="513" spans="1:8" s="148" customFormat="1">
      <c r="A513" s="153"/>
      <c r="B513" s="153"/>
      <c r="C513" s="196"/>
      <c r="D513" s="196"/>
      <c r="E513" s="196"/>
      <c r="F513" s="196"/>
      <c r="G513" s="196"/>
      <c r="H513" s="196"/>
    </row>
    <row r="514" spans="1:8" s="148" customFormat="1">
      <c r="A514" s="153"/>
      <c r="B514" s="153"/>
      <c r="C514" s="196"/>
      <c r="D514" s="196"/>
      <c r="E514" s="196"/>
      <c r="F514" s="196"/>
      <c r="G514" s="196"/>
      <c r="H514" s="196"/>
    </row>
    <row r="515" spans="1:8" s="148" customFormat="1">
      <c r="A515" s="153"/>
      <c r="B515" s="153"/>
      <c r="C515" s="196"/>
      <c r="D515" s="196"/>
      <c r="E515" s="196"/>
      <c r="F515" s="196"/>
      <c r="G515" s="196"/>
      <c r="H515" s="196"/>
    </row>
    <row r="516" spans="1:8" s="148" customFormat="1">
      <c r="A516" s="153"/>
      <c r="B516" s="153"/>
      <c r="C516" s="196"/>
      <c r="D516" s="196"/>
      <c r="E516" s="196"/>
      <c r="F516" s="196"/>
      <c r="G516" s="196"/>
      <c r="H516" s="196"/>
    </row>
    <row r="517" spans="1:8" s="148" customFormat="1">
      <c r="A517" s="153"/>
      <c r="B517" s="153"/>
      <c r="C517" s="196"/>
      <c r="D517" s="196"/>
      <c r="E517" s="196"/>
      <c r="F517" s="196"/>
      <c r="G517" s="196"/>
      <c r="H517" s="196"/>
    </row>
    <row r="518" spans="1:8" s="148" customFormat="1">
      <c r="A518" s="153"/>
      <c r="B518" s="153"/>
      <c r="C518" s="196"/>
      <c r="D518" s="196"/>
      <c r="E518" s="196"/>
      <c r="F518" s="196"/>
      <c r="G518" s="196"/>
      <c r="H518" s="196"/>
    </row>
    <row r="519" spans="1:8" s="148" customFormat="1">
      <c r="A519" s="153"/>
      <c r="B519" s="153"/>
      <c r="C519" s="196"/>
      <c r="D519" s="196"/>
      <c r="E519" s="196"/>
      <c r="F519" s="196"/>
      <c r="G519" s="196"/>
      <c r="H519" s="196"/>
    </row>
    <row r="520" spans="1:8" s="148" customFormat="1">
      <c r="A520" s="153"/>
      <c r="B520" s="153"/>
      <c r="C520" s="196"/>
      <c r="D520" s="196"/>
      <c r="E520" s="196"/>
      <c r="F520" s="196"/>
      <c r="G520" s="196"/>
      <c r="H520" s="196"/>
    </row>
    <row r="521" spans="1:8" s="148" customFormat="1">
      <c r="A521" s="153"/>
      <c r="B521" s="153"/>
      <c r="C521" s="196"/>
      <c r="D521" s="196"/>
      <c r="E521" s="196"/>
      <c r="F521" s="196"/>
      <c r="G521" s="196"/>
      <c r="H521" s="196"/>
    </row>
    <row r="522" spans="1:8" s="148" customFormat="1">
      <c r="A522" s="153"/>
      <c r="B522" s="153"/>
      <c r="C522" s="196"/>
      <c r="D522" s="196"/>
      <c r="E522" s="196"/>
      <c r="F522" s="196"/>
      <c r="G522" s="196"/>
      <c r="H522" s="196"/>
    </row>
    <row r="523" spans="1:8" s="148" customFormat="1">
      <c r="A523" s="153"/>
      <c r="B523" s="153"/>
      <c r="C523" s="196"/>
      <c r="D523" s="196"/>
      <c r="E523" s="196"/>
      <c r="F523" s="196"/>
      <c r="G523" s="196"/>
      <c r="H523" s="196"/>
    </row>
    <row r="524" spans="1:8" s="148" customFormat="1">
      <c r="A524" s="153"/>
      <c r="B524" s="153"/>
      <c r="C524" s="196"/>
      <c r="D524" s="196"/>
      <c r="E524" s="196"/>
      <c r="F524" s="196"/>
      <c r="G524" s="196"/>
      <c r="H524" s="196"/>
    </row>
    <row r="525" spans="1:8" s="148" customFormat="1">
      <c r="A525" s="153"/>
      <c r="B525" s="153"/>
      <c r="C525" s="196"/>
      <c r="D525" s="196"/>
      <c r="E525" s="196"/>
      <c r="F525" s="196"/>
      <c r="G525" s="196"/>
      <c r="H525" s="196"/>
    </row>
    <row r="526" spans="1:8" s="148" customFormat="1">
      <c r="A526" s="153"/>
      <c r="B526" s="153"/>
      <c r="C526" s="196"/>
      <c r="D526" s="196"/>
      <c r="E526" s="196"/>
      <c r="F526" s="196"/>
      <c r="G526" s="196"/>
      <c r="H526" s="196"/>
    </row>
    <row r="527" spans="1:8" s="148" customFormat="1">
      <c r="A527" s="153"/>
      <c r="B527" s="153"/>
      <c r="C527" s="196"/>
      <c r="D527" s="196"/>
      <c r="E527" s="196"/>
      <c r="F527" s="196"/>
      <c r="G527" s="196"/>
      <c r="H527" s="196"/>
    </row>
    <row r="528" spans="1:8" s="148" customFormat="1">
      <c r="A528" s="153"/>
      <c r="B528" s="153"/>
      <c r="C528" s="196"/>
      <c r="D528" s="196"/>
      <c r="E528" s="196"/>
      <c r="F528" s="196"/>
      <c r="G528" s="196"/>
      <c r="H528" s="196"/>
    </row>
    <row r="529" spans="1:8" s="148" customFormat="1">
      <c r="A529" s="153"/>
      <c r="B529" s="153"/>
      <c r="C529" s="196"/>
      <c r="D529" s="196"/>
      <c r="E529" s="196"/>
      <c r="F529" s="196"/>
      <c r="G529" s="196"/>
      <c r="H529" s="196"/>
    </row>
    <row r="530" spans="1:8" s="148" customFormat="1">
      <c r="A530" s="153"/>
      <c r="B530" s="153"/>
      <c r="C530" s="196"/>
      <c r="D530" s="196"/>
      <c r="E530" s="196"/>
      <c r="F530" s="196"/>
      <c r="G530" s="196"/>
      <c r="H530" s="196"/>
    </row>
    <row r="531" spans="1:8" s="148" customFormat="1">
      <c r="A531" s="153"/>
      <c r="B531" s="153"/>
      <c r="C531" s="196"/>
      <c r="D531" s="196"/>
      <c r="E531" s="196"/>
      <c r="F531" s="196"/>
      <c r="G531" s="196"/>
      <c r="H531" s="196"/>
    </row>
    <row r="532" spans="1:8" s="148" customFormat="1">
      <c r="A532" s="153"/>
      <c r="B532" s="153"/>
      <c r="C532" s="196"/>
      <c r="D532" s="196"/>
      <c r="E532" s="196"/>
      <c r="F532" s="196"/>
      <c r="G532" s="196"/>
      <c r="H532" s="196"/>
    </row>
    <row r="533" spans="1:8" s="148" customFormat="1">
      <c r="A533" s="153"/>
      <c r="B533" s="153"/>
      <c r="C533" s="196"/>
      <c r="D533" s="196"/>
      <c r="E533" s="196"/>
      <c r="F533" s="196"/>
      <c r="G533" s="196"/>
      <c r="H533" s="196"/>
    </row>
    <row r="534" spans="1:8" s="148" customFormat="1">
      <c r="A534" s="153"/>
      <c r="B534" s="153"/>
      <c r="C534" s="196"/>
      <c r="D534" s="196"/>
      <c r="E534" s="196"/>
      <c r="F534" s="196"/>
      <c r="G534" s="196"/>
      <c r="H534" s="196"/>
    </row>
    <row r="535" spans="1:8" s="148" customFormat="1">
      <c r="A535" s="153"/>
      <c r="B535" s="153"/>
      <c r="C535" s="196"/>
      <c r="D535" s="196"/>
      <c r="E535" s="196"/>
      <c r="F535" s="196"/>
      <c r="G535" s="196"/>
      <c r="H535" s="196"/>
    </row>
    <row r="536" spans="1:8" s="148" customFormat="1">
      <c r="A536" s="153"/>
      <c r="B536" s="153"/>
      <c r="C536" s="196"/>
      <c r="D536" s="196"/>
      <c r="E536" s="196"/>
      <c r="F536" s="196"/>
      <c r="G536" s="196"/>
      <c r="H536" s="196"/>
    </row>
    <row r="537" spans="1:8" s="148" customFormat="1">
      <c r="A537" s="153"/>
      <c r="B537" s="153"/>
      <c r="C537" s="196"/>
      <c r="D537" s="196"/>
      <c r="E537" s="196"/>
      <c r="F537" s="196"/>
      <c r="G537" s="196"/>
      <c r="H537" s="196"/>
    </row>
    <row r="538" spans="1:8" s="148" customFormat="1">
      <c r="A538" s="153"/>
      <c r="B538" s="153"/>
      <c r="C538" s="196"/>
      <c r="D538" s="196"/>
      <c r="E538" s="196"/>
      <c r="F538" s="196"/>
      <c r="G538" s="196"/>
      <c r="H538" s="196"/>
    </row>
    <row r="539" spans="1:8" s="148" customFormat="1">
      <c r="A539" s="153"/>
      <c r="B539" s="153"/>
      <c r="C539" s="196"/>
      <c r="D539" s="196"/>
      <c r="E539" s="196"/>
      <c r="F539" s="196"/>
      <c r="G539" s="196"/>
      <c r="H539" s="196"/>
    </row>
    <row r="540" spans="1:8" s="148" customFormat="1">
      <c r="A540" s="153"/>
      <c r="B540" s="153"/>
      <c r="C540" s="196"/>
      <c r="D540" s="196"/>
      <c r="E540" s="196"/>
      <c r="F540" s="196"/>
      <c r="G540" s="196"/>
      <c r="H540" s="196"/>
    </row>
    <row r="541" spans="1:8" s="148" customFormat="1">
      <c r="A541" s="153"/>
      <c r="B541" s="153"/>
      <c r="C541" s="196"/>
      <c r="D541" s="196"/>
      <c r="E541" s="196"/>
      <c r="F541" s="196"/>
      <c r="G541" s="196"/>
      <c r="H541" s="196"/>
    </row>
    <row r="542" spans="1:8" s="148" customFormat="1">
      <c r="A542" s="153"/>
      <c r="B542" s="153"/>
      <c r="C542" s="196"/>
      <c r="D542" s="196"/>
      <c r="E542" s="196"/>
      <c r="F542" s="196"/>
      <c r="G542" s="196"/>
      <c r="H542" s="196"/>
    </row>
    <row r="543" spans="1:8" s="148" customFormat="1">
      <c r="A543" s="153"/>
      <c r="B543" s="153"/>
      <c r="C543" s="196"/>
      <c r="D543" s="196"/>
      <c r="E543" s="196"/>
      <c r="F543" s="196"/>
      <c r="G543" s="196"/>
      <c r="H543" s="196"/>
    </row>
    <row r="544" spans="1:8" s="148" customFormat="1">
      <c r="A544" s="153"/>
      <c r="B544" s="153"/>
      <c r="C544" s="196"/>
      <c r="D544" s="196"/>
      <c r="E544" s="196"/>
      <c r="F544" s="196"/>
      <c r="G544" s="196"/>
      <c r="H544" s="196"/>
    </row>
    <row r="545" spans="1:8" s="148" customFormat="1">
      <c r="A545" s="153"/>
      <c r="B545" s="153"/>
      <c r="C545" s="196"/>
      <c r="D545" s="196"/>
      <c r="E545" s="196"/>
      <c r="F545" s="196"/>
      <c r="G545" s="196"/>
      <c r="H545" s="196"/>
    </row>
    <row r="546" spans="1:8" s="148" customFormat="1">
      <c r="A546" s="153"/>
      <c r="B546" s="153"/>
      <c r="C546" s="196"/>
      <c r="D546" s="196"/>
      <c r="E546" s="196"/>
      <c r="F546" s="196"/>
      <c r="G546" s="196"/>
      <c r="H546" s="196"/>
    </row>
    <row r="547" spans="1:8" s="148" customFormat="1">
      <c r="A547" s="153"/>
      <c r="B547" s="153"/>
      <c r="C547" s="196"/>
      <c r="D547" s="196"/>
      <c r="E547" s="196"/>
      <c r="F547" s="196"/>
      <c r="G547" s="196"/>
      <c r="H547" s="196"/>
    </row>
    <row r="548" spans="1:8" s="148" customFormat="1">
      <c r="A548" s="153"/>
      <c r="B548" s="153"/>
      <c r="C548" s="196"/>
      <c r="D548" s="196"/>
      <c r="E548" s="196"/>
      <c r="F548" s="196"/>
      <c r="G548" s="196"/>
      <c r="H548" s="196"/>
    </row>
    <row r="549" spans="1:8" s="148" customFormat="1">
      <c r="A549" s="153"/>
      <c r="B549" s="153"/>
      <c r="C549" s="196"/>
      <c r="D549" s="196"/>
      <c r="E549" s="196"/>
      <c r="F549" s="196"/>
      <c r="G549" s="196"/>
      <c r="H549" s="196"/>
    </row>
    <row r="550" spans="1:8" s="148" customFormat="1">
      <c r="A550" s="153"/>
      <c r="B550" s="153"/>
      <c r="C550" s="196"/>
      <c r="D550" s="196"/>
      <c r="E550" s="196"/>
      <c r="F550" s="196"/>
      <c r="G550" s="196"/>
      <c r="H550" s="196"/>
    </row>
    <row r="551" spans="1:8" s="148" customFormat="1">
      <c r="A551" s="153"/>
      <c r="B551" s="153"/>
      <c r="C551" s="196"/>
      <c r="D551" s="196"/>
      <c r="E551" s="196"/>
      <c r="F551" s="196"/>
      <c r="G551" s="196"/>
      <c r="H551" s="196"/>
    </row>
    <row r="552" spans="1:8" s="148" customFormat="1">
      <c r="A552" s="153"/>
      <c r="B552" s="153"/>
      <c r="C552" s="196"/>
      <c r="D552" s="196"/>
      <c r="E552" s="196"/>
      <c r="F552" s="196"/>
      <c r="G552" s="196"/>
      <c r="H552" s="196"/>
    </row>
    <row r="553" spans="1:8" s="148" customFormat="1">
      <c r="A553" s="153"/>
      <c r="B553" s="153"/>
      <c r="C553" s="196"/>
      <c r="D553" s="196"/>
      <c r="E553" s="196"/>
      <c r="F553" s="196"/>
      <c r="G553" s="196"/>
      <c r="H553" s="196"/>
    </row>
    <row r="554" spans="1:8" s="148" customFormat="1">
      <c r="A554" s="153"/>
      <c r="B554" s="153"/>
      <c r="C554" s="196"/>
      <c r="D554" s="196"/>
      <c r="E554" s="196"/>
      <c r="F554" s="196"/>
      <c r="G554" s="196"/>
      <c r="H554" s="196"/>
    </row>
    <row r="555" spans="1:8" s="148" customFormat="1">
      <c r="A555" s="153"/>
      <c r="B555" s="153"/>
      <c r="C555" s="196"/>
      <c r="D555" s="196"/>
      <c r="E555" s="196"/>
      <c r="F555" s="196"/>
      <c r="G555" s="196"/>
      <c r="H555" s="196"/>
    </row>
    <row r="556" spans="1:8" s="148" customFormat="1">
      <c r="A556" s="153"/>
      <c r="B556" s="153"/>
      <c r="C556" s="196"/>
      <c r="D556" s="196"/>
      <c r="E556" s="196"/>
      <c r="F556" s="196"/>
      <c r="G556" s="196"/>
      <c r="H556" s="196"/>
    </row>
    <row r="557" spans="1:8" s="148" customFormat="1">
      <c r="A557" s="153"/>
      <c r="B557" s="153"/>
      <c r="C557" s="196"/>
      <c r="D557" s="196"/>
      <c r="E557" s="196"/>
      <c r="F557" s="196"/>
      <c r="G557" s="196"/>
      <c r="H557" s="196"/>
    </row>
    <row r="558" spans="1:8" s="148" customFormat="1">
      <c r="A558" s="153"/>
      <c r="B558" s="153"/>
      <c r="C558" s="196"/>
      <c r="D558" s="196"/>
      <c r="E558" s="196"/>
      <c r="F558" s="196"/>
      <c r="G558" s="196"/>
      <c r="H558" s="196"/>
    </row>
    <row r="559" spans="1:8" s="148" customFormat="1">
      <c r="A559" s="153"/>
      <c r="B559" s="153"/>
      <c r="C559" s="196"/>
      <c r="D559" s="196"/>
      <c r="E559" s="196"/>
      <c r="F559" s="196"/>
      <c r="G559" s="196"/>
      <c r="H559" s="196"/>
    </row>
    <row r="560" spans="1:8" s="148" customFormat="1">
      <c r="A560" s="153"/>
      <c r="B560" s="153"/>
      <c r="C560" s="196"/>
      <c r="D560" s="196"/>
      <c r="E560" s="196"/>
      <c r="F560" s="196"/>
      <c r="G560" s="196"/>
      <c r="H560" s="196"/>
    </row>
    <row r="561" spans="1:8" s="148" customFormat="1">
      <c r="A561" s="153"/>
      <c r="B561" s="153"/>
      <c r="C561" s="196"/>
      <c r="D561" s="196"/>
      <c r="E561" s="196"/>
      <c r="F561" s="196"/>
      <c r="G561" s="196"/>
      <c r="H561" s="196"/>
    </row>
    <row r="562" spans="1:8" s="148" customFormat="1">
      <c r="A562" s="153"/>
      <c r="B562" s="153"/>
      <c r="C562" s="196"/>
      <c r="D562" s="196"/>
      <c r="E562" s="196"/>
      <c r="F562" s="196"/>
      <c r="G562" s="196"/>
      <c r="H562" s="196"/>
    </row>
    <row r="563" spans="1:8" s="148" customFormat="1">
      <c r="A563" s="153"/>
      <c r="B563" s="153"/>
      <c r="C563" s="196"/>
      <c r="D563" s="196"/>
      <c r="E563" s="196"/>
      <c r="F563" s="196"/>
      <c r="G563" s="196"/>
      <c r="H563" s="196"/>
    </row>
    <row r="564" spans="1:8" s="148" customFormat="1">
      <c r="A564" s="153"/>
      <c r="B564" s="153"/>
      <c r="C564" s="196"/>
      <c r="D564" s="196"/>
      <c r="E564" s="196"/>
      <c r="F564" s="196"/>
      <c r="G564" s="196"/>
      <c r="H564" s="196"/>
    </row>
    <row r="565" spans="1:8" s="148" customFormat="1">
      <c r="A565" s="153"/>
      <c r="B565" s="153"/>
      <c r="C565" s="196"/>
      <c r="D565" s="196"/>
      <c r="E565" s="196"/>
      <c r="F565" s="196"/>
      <c r="G565" s="196"/>
      <c r="H565" s="196"/>
    </row>
    <row r="566" spans="1:8" s="148" customFormat="1">
      <c r="A566" s="153"/>
      <c r="B566" s="153"/>
      <c r="C566" s="196"/>
      <c r="D566" s="196"/>
      <c r="E566" s="196"/>
      <c r="F566" s="196"/>
      <c r="G566" s="196"/>
      <c r="H566" s="196"/>
    </row>
    <row r="567" spans="1:8" s="148" customFormat="1">
      <c r="A567" s="153"/>
      <c r="B567" s="153"/>
      <c r="C567" s="196"/>
      <c r="D567" s="196"/>
      <c r="E567" s="196"/>
      <c r="F567" s="196"/>
      <c r="G567" s="196"/>
      <c r="H567" s="196"/>
    </row>
    <row r="568" spans="1:8" s="148" customFormat="1">
      <c r="A568" s="153"/>
      <c r="B568" s="153"/>
      <c r="C568" s="196"/>
      <c r="D568" s="196"/>
      <c r="E568" s="196"/>
      <c r="F568" s="196"/>
      <c r="G568" s="196"/>
      <c r="H568" s="196"/>
    </row>
    <row r="569" spans="1:8" s="148" customFormat="1">
      <c r="A569" s="153"/>
      <c r="B569" s="153"/>
      <c r="C569" s="196"/>
      <c r="D569" s="196"/>
      <c r="E569" s="196"/>
      <c r="F569" s="196"/>
      <c r="G569" s="196"/>
      <c r="H569" s="196"/>
    </row>
    <row r="570" spans="1:8" s="148" customFormat="1">
      <c r="A570" s="153"/>
      <c r="B570" s="153"/>
      <c r="C570" s="196"/>
      <c r="D570" s="196"/>
      <c r="E570" s="196"/>
      <c r="F570" s="196"/>
      <c r="G570" s="196"/>
      <c r="H570" s="196"/>
    </row>
    <row r="571" spans="1:8" s="148" customFormat="1">
      <c r="A571" s="153"/>
      <c r="B571" s="153"/>
      <c r="C571" s="196"/>
      <c r="D571" s="196"/>
      <c r="E571" s="196"/>
      <c r="F571" s="196"/>
      <c r="G571" s="196"/>
      <c r="H571" s="196"/>
    </row>
    <row r="572" spans="1:8" s="148" customFormat="1">
      <c r="A572" s="153"/>
      <c r="B572" s="153"/>
      <c r="C572" s="196"/>
      <c r="D572" s="196"/>
      <c r="E572" s="196"/>
      <c r="F572" s="196"/>
      <c r="G572" s="196"/>
      <c r="H572" s="196"/>
    </row>
    <row r="573" spans="1:8" s="148" customFormat="1">
      <c r="A573" s="153"/>
      <c r="B573" s="153"/>
      <c r="C573" s="196"/>
      <c r="D573" s="196"/>
      <c r="E573" s="196"/>
      <c r="F573" s="196"/>
      <c r="G573" s="196"/>
      <c r="H573" s="196"/>
    </row>
    <row r="574" spans="1:8" s="148" customFormat="1">
      <c r="A574" s="153"/>
      <c r="B574" s="153"/>
      <c r="C574" s="196"/>
      <c r="D574" s="196"/>
      <c r="E574" s="196"/>
      <c r="F574" s="196"/>
      <c r="G574" s="196"/>
      <c r="H574" s="196"/>
    </row>
    <row r="575" spans="1:8" s="148" customFormat="1">
      <c r="A575" s="153"/>
      <c r="B575" s="153"/>
      <c r="C575" s="196"/>
      <c r="D575" s="196"/>
      <c r="E575" s="196"/>
      <c r="F575" s="196"/>
      <c r="G575" s="196"/>
      <c r="H575" s="196"/>
    </row>
    <row r="576" spans="1:8" s="148" customFormat="1">
      <c r="A576" s="153"/>
      <c r="B576" s="153"/>
      <c r="C576" s="196"/>
      <c r="D576" s="196"/>
      <c r="E576" s="196"/>
      <c r="F576" s="196"/>
      <c r="G576" s="196"/>
      <c r="H576" s="196"/>
    </row>
    <row r="577" spans="1:8" s="148" customFormat="1">
      <c r="A577" s="153"/>
      <c r="B577" s="153"/>
      <c r="C577" s="196"/>
      <c r="D577" s="196"/>
      <c r="E577" s="196"/>
      <c r="F577" s="196"/>
      <c r="G577" s="196"/>
      <c r="H577" s="196"/>
    </row>
    <row r="578" spans="1:8" s="148" customFormat="1">
      <c r="A578" s="153"/>
      <c r="B578" s="153"/>
      <c r="C578" s="196"/>
      <c r="D578" s="196"/>
      <c r="E578" s="196"/>
      <c r="F578" s="196"/>
      <c r="G578" s="196"/>
      <c r="H578" s="196"/>
    </row>
    <row r="579" spans="1:8" s="148" customFormat="1">
      <c r="A579" s="153"/>
      <c r="B579" s="153"/>
      <c r="C579" s="196"/>
      <c r="D579" s="196"/>
      <c r="E579" s="196"/>
      <c r="F579" s="196"/>
      <c r="G579" s="196"/>
      <c r="H579" s="196"/>
    </row>
    <row r="580" spans="1:8" s="148" customFormat="1">
      <c r="A580" s="153"/>
      <c r="B580" s="153"/>
      <c r="C580" s="196"/>
      <c r="D580" s="196"/>
      <c r="E580" s="196"/>
      <c r="F580" s="196"/>
      <c r="G580" s="196"/>
      <c r="H580" s="196"/>
    </row>
    <row r="581" spans="1:8" s="148" customFormat="1">
      <c r="A581" s="153"/>
      <c r="B581" s="153"/>
      <c r="C581" s="196"/>
      <c r="D581" s="196"/>
      <c r="E581" s="196"/>
      <c r="F581" s="196"/>
      <c r="G581" s="196"/>
      <c r="H581" s="196"/>
    </row>
    <row r="582" spans="1:8" s="148" customFormat="1">
      <c r="A582" s="153"/>
      <c r="B582" s="153"/>
      <c r="C582" s="196"/>
      <c r="D582" s="196"/>
      <c r="E582" s="196"/>
      <c r="F582" s="196"/>
      <c r="G582" s="196"/>
      <c r="H582" s="196"/>
    </row>
    <row r="583" spans="1:8" s="148" customFormat="1">
      <c r="A583" s="153"/>
      <c r="B583" s="153"/>
      <c r="C583" s="196"/>
      <c r="D583" s="196"/>
      <c r="E583" s="196"/>
      <c r="F583" s="196"/>
      <c r="G583" s="196"/>
      <c r="H583" s="196"/>
    </row>
    <row r="584" spans="1:8" s="148" customFormat="1">
      <c r="A584" s="153"/>
      <c r="B584" s="153"/>
      <c r="C584" s="196"/>
      <c r="D584" s="196"/>
      <c r="E584" s="196"/>
      <c r="F584" s="196"/>
      <c r="G584" s="196"/>
      <c r="H584" s="196"/>
    </row>
    <row r="585" spans="1:8" s="148" customFormat="1">
      <c r="A585" s="153"/>
      <c r="B585" s="153"/>
      <c r="C585" s="196"/>
      <c r="D585" s="196"/>
      <c r="E585" s="196"/>
      <c r="F585" s="196"/>
      <c r="G585" s="196"/>
      <c r="H585" s="196"/>
    </row>
    <row r="586" spans="1:8" s="148" customFormat="1">
      <c r="A586" s="153"/>
      <c r="B586" s="153"/>
      <c r="C586" s="196"/>
      <c r="D586" s="196"/>
      <c r="E586" s="196"/>
      <c r="F586" s="196"/>
      <c r="G586" s="196"/>
      <c r="H586" s="196"/>
    </row>
    <row r="587" spans="1:8" s="148" customFormat="1">
      <c r="A587" s="153"/>
      <c r="B587" s="153"/>
      <c r="C587" s="196"/>
      <c r="D587" s="196"/>
      <c r="E587" s="196"/>
      <c r="F587" s="196"/>
      <c r="G587" s="196"/>
      <c r="H587" s="196"/>
    </row>
    <row r="588" spans="1:8" s="148" customFormat="1">
      <c r="A588" s="153"/>
      <c r="B588" s="153"/>
      <c r="C588" s="196"/>
      <c r="D588" s="196"/>
      <c r="E588" s="196"/>
      <c r="F588" s="196"/>
      <c r="G588" s="196"/>
      <c r="H588" s="196"/>
    </row>
    <row r="589" spans="1:8" s="148" customFormat="1">
      <c r="A589" s="153"/>
      <c r="B589" s="153"/>
      <c r="C589" s="196"/>
      <c r="D589" s="196"/>
      <c r="E589" s="196"/>
      <c r="F589" s="196"/>
      <c r="G589" s="196"/>
      <c r="H589" s="196"/>
    </row>
    <row r="590" spans="1:8" s="148" customFormat="1">
      <c r="A590" s="153"/>
      <c r="B590" s="153"/>
      <c r="C590" s="196"/>
      <c r="D590" s="196"/>
      <c r="E590" s="196"/>
      <c r="F590" s="196"/>
      <c r="G590" s="196"/>
      <c r="H590" s="196"/>
    </row>
    <row r="591" spans="1:8" s="148" customFormat="1">
      <c r="A591" s="153"/>
      <c r="B591" s="153"/>
      <c r="C591" s="196"/>
      <c r="D591" s="196"/>
      <c r="E591" s="196"/>
      <c r="F591" s="196"/>
      <c r="G591" s="196"/>
      <c r="H591" s="196"/>
    </row>
    <row r="592" spans="1:8" s="148" customFormat="1">
      <c r="A592" s="153"/>
      <c r="B592" s="153"/>
      <c r="C592" s="196"/>
      <c r="D592" s="196"/>
      <c r="E592" s="196"/>
      <c r="F592" s="196"/>
      <c r="G592" s="196"/>
      <c r="H592" s="196"/>
    </row>
    <row r="593" spans="1:8" s="148" customFormat="1">
      <c r="A593" s="153"/>
      <c r="B593" s="153"/>
      <c r="C593" s="196"/>
      <c r="D593" s="196"/>
      <c r="E593" s="196"/>
      <c r="F593" s="196"/>
      <c r="G593" s="196"/>
      <c r="H593" s="196"/>
    </row>
    <row r="594" spans="1:8" s="148" customFormat="1">
      <c r="A594" s="153"/>
      <c r="B594" s="153"/>
      <c r="C594" s="196"/>
      <c r="D594" s="196"/>
      <c r="E594" s="196"/>
      <c r="F594" s="196"/>
      <c r="G594" s="196"/>
      <c r="H594" s="196"/>
    </row>
    <row r="595" spans="1:8" s="148" customFormat="1">
      <c r="A595" s="153"/>
      <c r="B595" s="153"/>
      <c r="C595" s="196"/>
      <c r="D595" s="196"/>
      <c r="E595" s="196"/>
      <c r="F595" s="196"/>
      <c r="G595" s="196"/>
      <c r="H595" s="196"/>
    </row>
    <row r="596" spans="1:8" s="148" customFormat="1">
      <c r="A596" s="153"/>
      <c r="B596" s="153"/>
      <c r="C596" s="196"/>
      <c r="D596" s="196"/>
      <c r="E596" s="196"/>
      <c r="F596" s="196"/>
      <c r="G596" s="196"/>
      <c r="H596" s="196"/>
    </row>
    <row r="597" spans="1:8" s="148" customFormat="1">
      <c r="A597" s="153"/>
      <c r="B597" s="153"/>
      <c r="C597" s="196"/>
      <c r="D597" s="196"/>
      <c r="E597" s="196"/>
      <c r="F597" s="196"/>
      <c r="G597" s="196"/>
      <c r="H597" s="196"/>
    </row>
    <row r="598" spans="1:8" s="148" customFormat="1">
      <c r="A598" s="153"/>
      <c r="B598" s="153"/>
      <c r="C598" s="196"/>
      <c r="D598" s="196"/>
      <c r="E598" s="196"/>
      <c r="F598" s="196"/>
      <c r="G598" s="196"/>
      <c r="H598" s="196"/>
    </row>
    <row r="599" spans="1:8" s="148" customFormat="1">
      <c r="A599" s="153"/>
      <c r="B599" s="153"/>
      <c r="C599" s="196"/>
      <c r="D599" s="196"/>
      <c r="E599" s="196"/>
      <c r="F599" s="196"/>
      <c r="G599" s="196"/>
      <c r="H599" s="196"/>
    </row>
    <row r="600" spans="1:8" s="148" customFormat="1">
      <c r="A600" s="153"/>
      <c r="B600" s="153"/>
      <c r="C600" s="196"/>
      <c r="D600" s="196"/>
      <c r="E600" s="196"/>
      <c r="F600" s="196"/>
      <c r="G600" s="196"/>
      <c r="H600" s="196"/>
    </row>
    <row r="601" spans="1:8" s="148" customFormat="1">
      <c r="A601" s="153"/>
      <c r="B601" s="153"/>
      <c r="C601" s="196"/>
      <c r="D601" s="196"/>
      <c r="E601" s="196"/>
      <c r="F601" s="196"/>
      <c r="G601" s="196"/>
      <c r="H601" s="196"/>
    </row>
    <row r="602" spans="1:8" s="148" customFormat="1">
      <c r="A602" s="153"/>
      <c r="B602" s="153"/>
      <c r="C602" s="196"/>
      <c r="D602" s="196"/>
      <c r="E602" s="196"/>
      <c r="F602" s="196"/>
      <c r="G602" s="196"/>
      <c r="H602" s="196"/>
    </row>
    <row r="603" spans="1:8" s="148" customFormat="1">
      <c r="A603" s="153"/>
      <c r="B603" s="153"/>
      <c r="C603" s="196"/>
      <c r="D603" s="196"/>
      <c r="E603" s="196"/>
      <c r="F603" s="196"/>
      <c r="G603" s="196"/>
      <c r="H603" s="196"/>
    </row>
    <row r="604" spans="1:8" s="148" customFormat="1">
      <c r="A604" s="153"/>
      <c r="B604" s="153"/>
      <c r="C604" s="196"/>
      <c r="D604" s="196"/>
      <c r="E604" s="196"/>
      <c r="F604" s="196"/>
      <c r="G604" s="196"/>
      <c r="H604" s="196"/>
    </row>
    <row r="605" spans="1:8" s="148" customFormat="1">
      <c r="A605" s="153"/>
      <c r="B605" s="153"/>
      <c r="C605" s="196"/>
      <c r="D605" s="196"/>
      <c r="E605" s="196"/>
      <c r="F605" s="196"/>
      <c r="G605" s="196"/>
      <c r="H605" s="196"/>
    </row>
    <row r="606" spans="1:8" s="148" customFormat="1">
      <c r="A606" s="153"/>
      <c r="B606" s="153"/>
      <c r="C606" s="196"/>
      <c r="D606" s="196"/>
      <c r="E606" s="196"/>
      <c r="F606" s="196"/>
      <c r="G606" s="196"/>
      <c r="H606" s="196"/>
    </row>
    <row r="607" spans="1:8" s="148" customFormat="1">
      <c r="A607" s="153"/>
      <c r="B607" s="153"/>
      <c r="C607" s="196"/>
      <c r="D607" s="196"/>
      <c r="E607" s="196"/>
      <c r="F607" s="196"/>
      <c r="G607" s="196"/>
      <c r="H607" s="196"/>
    </row>
    <row r="608" spans="1:8" s="148" customFormat="1">
      <c r="A608" s="153"/>
      <c r="B608" s="153"/>
      <c r="C608" s="196"/>
      <c r="D608" s="196"/>
      <c r="E608" s="196"/>
      <c r="F608" s="196"/>
      <c r="G608" s="196"/>
      <c r="H608" s="196"/>
    </row>
    <row r="609" spans="1:8" s="148" customFormat="1">
      <c r="A609" s="153"/>
      <c r="B609" s="153"/>
      <c r="C609" s="196"/>
      <c r="D609" s="196"/>
      <c r="E609" s="196"/>
      <c r="F609" s="196"/>
      <c r="G609" s="196"/>
      <c r="H609" s="196"/>
    </row>
    <row r="610" spans="1:8" s="148" customFormat="1">
      <c r="A610" s="153"/>
      <c r="B610" s="153"/>
      <c r="C610" s="196"/>
      <c r="D610" s="196"/>
      <c r="E610" s="196"/>
      <c r="F610" s="196"/>
      <c r="G610" s="196"/>
      <c r="H610" s="196"/>
    </row>
    <row r="611" spans="1:8" s="148" customFormat="1">
      <c r="A611" s="153"/>
      <c r="B611" s="153"/>
      <c r="C611" s="196"/>
      <c r="D611" s="196"/>
      <c r="E611" s="196"/>
      <c r="F611" s="196"/>
      <c r="G611" s="196"/>
      <c r="H611" s="196"/>
    </row>
    <row r="612" spans="1:8" s="148" customFormat="1">
      <c r="A612" s="153"/>
      <c r="B612" s="153"/>
      <c r="C612" s="196"/>
      <c r="D612" s="196"/>
      <c r="E612" s="196"/>
      <c r="F612" s="196"/>
      <c r="G612" s="196"/>
      <c r="H612" s="196"/>
    </row>
    <row r="613" spans="1:8" s="148" customFormat="1">
      <c r="A613" s="153"/>
      <c r="B613" s="153"/>
      <c r="C613" s="196"/>
      <c r="D613" s="196"/>
      <c r="E613" s="196"/>
      <c r="F613" s="196"/>
      <c r="G613" s="196"/>
      <c r="H613" s="196"/>
    </row>
    <row r="614" spans="1:8" s="148" customFormat="1">
      <c r="A614" s="153"/>
      <c r="B614" s="153"/>
      <c r="C614" s="196"/>
      <c r="D614" s="196"/>
      <c r="E614" s="196"/>
      <c r="F614" s="196"/>
      <c r="G614" s="196"/>
      <c r="H614" s="196"/>
    </row>
    <row r="615" spans="1:8" s="148" customFormat="1">
      <c r="A615" s="153"/>
      <c r="B615" s="153"/>
      <c r="C615" s="196"/>
      <c r="D615" s="196"/>
      <c r="E615" s="196"/>
      <c r="F615" s="196"/>
      <c r="G615" s="196"/>
      <c r="H615" s="196"/>
    </row>
    <row r="616" spans="1:8" s="148" customFormat="1">
      <c r="A616" s="153"/>
      <c r="B616" s="153"/>
      <c r="C616" s="196"/>
      <c r="D616" s="196"/>
      <c r="E616" s="196"/>
      <c r="F616" s="196"/>
      <c r="G616" s="196"/>
      <c r="H616" s="196"/>
    </row>
    <row r="617" spans="1:8" s="148" customFormat="1">
      <c r="A617" s="153"/>
      <c r="B617" s="153"/>
      <c r="C617" s="196"/>
      <c r="D617" s="196"/>
      <c r="E617" s="196"/>
      <c r="F617" s="196"/>
      <c r="G617" s="196"/>
      <c r="H617" s="196"/>
    </row>
    <row r="618" spans="1:8" s="148" customFormat="1">
      <c r="A618" s="153"/>
      <c r="B618" s="153"/>
      <c r="C618" s="196"/>
      <c r="D618" s="196"/>
      <c r="E618" s="196"/>
      <c r="F618" s="196"/>
      <c r="G618" s="196"/>
      <c r="H618" s="196"/>
    </row>
    <row r="619" spans="1:8" s="148" customFormat="1">
      <c r="A619" s="153"/>
      <c r="B619" s="153"/>
      <c r="C619" s="196"/>
      <c r="D619" s="196"/>
      <c r="E619" s="196"/>
      <c r="F619" s="196"/>
      <c r="G619" s="196"/>
      <c r="H619" s="196"/>
    </row>
    <row r="620" spans="1:8" s="148" customFormat="1">
      <c r="A620" s="153"/>
      <c r="B620" s="153"/>
      <c r="C620" s="196"/>
      <c r="D620" s="196"/>
      <c r="E620" s="196"/>
      <c r="F620" s="196"/>
      <c r="G620" s="196"/>
      <c r="H620" s="196"/>
    </row>
    <row r="621" spans="1:8" s="148" customFormat="1">
      <c r="A621" s="153"/>
      <c r="B621" s="153"/>
      <c r="C621" s="196"/>
      <c r="D621" s="196"/>
      <c r="E621" s="196"/>
      <c r="F621" s="196"/>
      <c r="G621" s="196"/>
      <c r="H621" s="196"/>
    </row>
    <row r="622" spans="1:8" s="148" customFormat="1">
      <c r="A622" s="153"/>
      <c r="B622" s="153"/>
      <c r="C622" s="196"/>
      <c r="D622" s="196"/>
      <c r="E622" s="196"/>
      <c r="F622" s="196"/>
      <c r="G622" s="196"/>
      <c r="H622" s="196"/>
    </row>
    <row r="623" spans="1:8" s="148" customFormat="1">
      <c r="A623" s="153"/>
      <c r="B623" s="153"/>
      <c r="C623" s="196"/>
      <c r="D623" s="196"/>
      <c r="E623" s="196"/>
      <c r="F623" s="196"/>
      <c r="G623" s="196"/>
      <c r="H623" s="196"/>
    </row>
    <row r="624" spans="1:8" s="148" customFormat="1">
      <c r="A624" s="153"/>
      <c r="B624" s="153"/>
      <c r="C624" s="196"/>
      <c r="D624" s="196"/>
      <c r="E624" s="196"/>
      <c r="F624" s="196"/>
      <c r="G624" s="196"/>
      <c r="H624" s="196"/>
    </row>
    <row r="625" spans="1:8" s="148" customFormat="1">
      <c r="A625" s="153"/>
      <c r="B625" s="153"/>
      <c r="C625" s="196"/>
      <c r="D625" s="196"/>
      <c r="E625" s="196"/>
      <c r="F625" s="196"/>
      <c r="G625" s="196"/>
      <c r="H625" s="196"/>
    </row>
    <row r="626" spans="1:8" s="148" customFormat="1">
      <c r="A626" s="153"/>
      <c r="B626" s="153"/>
      <c r="C626" s="196"/>
      <c r="D626" s="196"/>
      <c r="E626" s="196"/>
      <c r="F626" s="196"/>
      <c r="G626" s="196"/>
      <c r="H626" s="196"/>
    </row>
    <row r="627" spans="1:8" s="148" customFormat="1">
      <c r="A627" s="153"/>
      <c r="B627" s="153"/>
      <c r="C627" s="196"/>
      <c r="D627" s="196"/>
      <c r="E627" s="196"/>
      <c r="F627" s="196"/>
      <c r="G627" s="196"/>
      <c r="H627" s="196"/>
    </row>
    <row r="628" spans="1:8" s="148" customFormat="1">
      <c r="A628" s="153"/>
      <c r="B628" s="153"/>
      <c r="C628" s="196"/>
      <c r="D628" s="196"/>
      <c r="E628" s="196"/>
      <c r="F628" s="196"/>
      <c r="G628" s="196"/>
      <c r="H628" s="196"/>
    </row>
    <row r="629" spans="1:8" s="148" customFormat="1">
      <c r="A629" s="153"/>
      <c r="B629" s="153"/>
      <c r="C629" s="196"/>
      <c r="D629" s="196"/>
      <c r="E629" s="196"/>
      <c r="F629" s="196"/>
      <c r="G629" s="196"/>
      <c r="H629" s="196"/>
    </row>
    <row r="630" spans="1:8" s="148" customFormat="1">
      <c r="A630" s="153"/>
      <c r="B630" s="153"/>
      <c r="C630" s="196"/>
      <c r="D630" s="196"/>
      <c r="E630" s="196"/>
      <c r="F630" s="196"/>
      <c r="G630" s="196"/>
      <c r="H630" s="196"/>
    </row>
    <row r="631" spans="1:8" s="148" customFormat="1">
      <c r="A631" s="153"/>
      <c r="B631" s="153"/>
      <c r="C631" s="196"/>
      <c r="D631" s="196"/>
      <c r="E631" s="196"/>
      <c r="F631" s="196"/>
      <c r="G631" s="196"/>
      <c r="H631" s="196"/>
    </row>
    <row r="632" spans="1:8" s="148" customFormat="1">
      <c r="A632" s="153"/>
      <c r="B632" s="153"/>
      <c r="C632" s="196"/>
      <c r="D632" s="196"/>
      <c r="E632" s="196"/>
      <c r="F632" s="196"/>
      <c r="G632" s="196"/>
      <c r="H632" s="196"/>
    </row>
    <row r="633" spans="1:8" s="148" customFormat="1">
      <c r="A633" s="153"/>
      <c r="B633" s="153"/>
      <c r="C633" s="196"/>
      <c r="D633" s="196"/>
      <c r="E633" s="196"/>
      <c r="F633" s="196"/>
      <c r="G633" s="196"/>
      <c r="H633" s="196"/>
    </row>
    <row r="634" spans="1:8" s="148" customFormat="1">
      <c r="A634" s="153"/>
      <c r="B634" s="153"/>
      <c r="C634" s="196"/>
      <c r="D634" s="196"/>
      <c r="E634" s="196"/>
      <c r="F634" s="196"/>
      <c r="G634" s="196"/>
      <c r="H634" s="196"/>
    </row>
    <row r="635" spans="1:8" s="148" customFormat="1">
      <c r="A635" s="153"/>
      <c r="B635" s="153"/>
      <c r="C635" s="196"/>
      <c r="D635" s="196"/>
      <c r="E635" s="196"/>
      <c r="F635" s="196"/>
      <c r="G635" s="196"/>
      <c r="H635" s="196"/>
    </row>
    <row r="636" spans="1:8" s="148" customFormat="1">
      <c r="A636" s="153"/>
      <c r="B636" s="153"/>
      <c r="C636" s="196"/>
      <c r="D636" s="196"/>
      <c r="E636" s="196"/>
      <c r="F636" s="196"/>
      <c r="G636" s="196"/>
      <c r="H636" s="196"/>
    </row>
    <row r="637" spans="1:8" s="148" customFormat="1">
      <c r="A637" s="153"/>
      <c r="B637" s="153"/>
      <c r="C637" s="196"/>
      <c r="D637" s="196"/>
      <c r="E637" s="196"/>
      <c r="F637" s="196"/>
      <c r="G637" s="196"/>
      <c r="H637" s="196"/>
    </row>
    <row r="638" spans="1:8" s="148" customFormat="1">
      <c r="A638" s="153"/>
      <c r="B638" s="153"/>
      <c r="C638" s="196"/>
      <c r="D638" s="196"/>
      <c r="E638" s="196"/>
      <c r="F638" s="196"/>
      <c r="G638" s="196"/>
      <c r="H638" s="196"/>
    </row>
    <row r="639" spans="1:8" s="148" customFormat="1">
      <c r="A639" s="153"/>
      <c r="B639" s="153"/>
      <c r="C639" s="196"/>
      <c r="D639" s="196"/>
      <c r="E639" s="196"/>
      <c r="F639" s="196"/>
      <c r="G639" s="196"/>
      <c r="H639" s="196"/>
    </row>
    <row r="640" spans="1:8" s="148" customFormat="1">
      <c r="A640" s="153"/>
      <c r="B640" s="153"/>
      <c r="C640" s="196"/>
      <c r="D640" s="196"/>
      <c r="E640" s="196"/>
      <c r="F640" s="196"/>
      <c r="G640" s="196"/>
      <c r="H640" s="196"/>
    </row>
    <row r="641" spans="1:8" s="148" customFormat="1">
      <c r="A641" s="153"/>
      <c r="B641" s="153"/>
      <c r="C641" s="196"/>
      <c r="D641" s="196"/>
      <c r="E641" s="196"/>
      <c r="F641" s="196"/>
      <c r="G641" s="196"/>
      <c r="H641" s="196"/>
    </row>
    <row r="642" spans="1:8" s="148" customFormat="1">
      <c r="A642" s="153"/>
      <c r="B642" s="153"/>
      <c r="C642" s="196"/>
      <c r="D642" s="196"/>
      <c r="E642" s="196"/>
      <c r="F642" s="196"/>
      <c r="G642" s="196"/>
      <c r="H642" s="196"/>
    </row>
    <row r="643" spans="1:8" s="148" customFormat="1">
      <c r="A643" s="153"/>
      <c r="B643" s="153"/>
      <c r="C643" s="196"/>
      <c r="D643" s="196"/>
      <c r="E643" s="196"/>
      <c r="F643" s="196"/>
      <c r="G643" s="196"/>
      <c r="H643" s="196"/>
    </row>
    <row r="644" spans="1:8" s="148" customFormat="1">
      <c r="A644" s="153"/>
      <c r="B644" s="153"/>
      <c r="C644" s="196"/>
      <c r="D644" s="196"/>
      <c r="E644" s="196"/>
      <c r="F644" s="196"/>
      <c r="G644" s="196"/>
      <c r="H644" s="196"/>
    </row>
    <row r="645" spans="1:8" s="148" customFormat="1">
      <c r="A645" s="153"/>
      <c r="B645" s="153"/>
      <c r="C645" s="196"/>
      <c r="D645" s="196"/>
      <c r="E645" s="196"/>
      <c r="F645" s="196"/>
      <c r="G645" s="196"/>
      <c r="H645" s="196"/>
    </row>
    <row r="646" spans="1:8" s="148" customFormat="1">
      <c r="A646" s="153"/>
      <c r="B646" s="153"/>
      <c r="C646" s="196"/>
      <c r="D646" s="196"/>
      <c r="E646" s="196"/>
      <c r="F646" s="196"/>
      <c r="G646" s="196"/>
      <c r="H646" s="196"/>
    </row>
    <row r="647" spans="1:8" s="148" customFormat="1">
      <c r="A647" s="153"/>
      <c r="B647" s="153"/>
      <c r="C647" s="196"/>
      <c r="D647" s="196"/>
      <c r="E647" s="196"/>
      <c r="F647" s="196"/>
      <c r="G647" s="196"/>
      <c r="H647" s="196"/>
    </row>
    <row r="648" spans="1:8" s="148" customFormat="1">
      <c r="A648" s="153"/>
      <c r="B648" s="153"/>
      <c r="C648" s="196"/>
      <c r="D648" s="196"/>
      <c r="E648" s="196"/>
      <c r="F648" s="196"/>
      <c r="G648" s="196"/>
      <c r="H648" s="196"/>
    </row>
    <row r="649" spans="1:8" s="148" customFormat="1">
      <c r="A649" s="153"/>
      <c r="B649" s="153"/>
      <c r="C649" s="196"/>
      <c r="D649" s="196"/>
      <c r="E649" s="196"/>
      <c r="F649" s="196"/>
      <c r="G649" s="196"/>
      <c r="H649" s="196"/>
    </row>
    <row r="650" spans="1:8" s="148" customFormat="1">
      <c r="A650" s="153"/>
      <c r="B650" s="153"/>
      <c r="C650" s="196"/>
      <c r="D650" s="196"/>
      <c r="E650" s="196"/>
      <c r="F650" s="196"/>
      <c r="G650" s="196"/>
      <c r="H650" s="196"/>
    </row>
    <row r="651" spans="1:8" s="148" customFormat="1">
      <c r="A651" s="153"/>
      <c r="B651" s="153"/>
      <c r="C651" s="196"/>
      <c r="D651" s="196"/>
      <c r="E651" s="196"/>
      <c r="F651" s="196"/>
      <c r="G651" s="196"/>
      <c r="H651" s="196"/>
    </row>
    <row r="652" spans="1:8" s="148" customFormat="1">
      <c r="A652" s="153"/>
      <c r="B652" s="153"/>
      <c r="C652" s="196"/>
      <c r="D652" s="196"/>
      <c r="E652" s="196"/>
      <c r="F652" s="196"/>
      <c r="G652" s="196"/>
      <c r="H652" s="196"/>
    </row>
    <row r="653" spans="1:8" s="148" customFormat="1">
      <c r="A653" s="153"/>
      <c r="B653" s="153"/>
      <c r="C653" s="196"/>
      <c r="D653" s="196"/>
      <c r="E653" s="196"/>
      <c r="F653" s="196"/>
      <c r="G653" s="196"/>
      <c r="H653" s="196"/>
    </row>
    <row r="654" spans="1:8" s="148" customFormat="1">
      <c r="A654" s="153"/>
      <c r="B654" s="153"/>
      <c r="C654" s="196"/>
      <c r="D654" s="196"/>
      <c r="E654" s="196"/>
      <c r="F654" s="196"/>
      <c r="G654" s="196"/>
      <c r="H654" s="196"/>
    </row>
    <row r="655" spans="1:8" s="148" customFormat="1">
      <c r="A655" s="153"/>
      <c r="B655" s="153"/>
      <c r="C655" s="196"/>
      <c r="D655" s="196"/>
      <c r="E655" s="196"/>
      <c r="F655" s="196"/>
      <c r="G655" s="196"/>
      <c r="H655" s="196"/>
    </row>
    <row r="656" spans="1:8" s="148" customFormat="1">
      <c r="A656" s="153"/>
      <c r="B656" s="153"/>
      <c r="C656" s="196"/>
      <c r="D656" s="196"/>
      <c r="E656" s="196"/>
      <c r="F656" s="196"/>
      <c r="G656" s="196"/>
      <c r="H656" s="196"/>
    </row>
    <row r="657" spans="1:8" s="148" customFormat="1">
      <c r="A657" s="153"/>
      <c r="B657" s="153"/>
      <c r="C657" s="196"/>
      <c r="D657" s="196"/>
      <c r="E657" s="196"/>
      <c r="F657" s="196"/>
      <c r="G657" s="196"/>
      <c r="H657" s="196"/>
    </row>
    <row r="658" spans="1:8" s="148" customFormat="1">
      <c r="A658" s="153"/>
      <c r="B658" s="153"/>
      <c r="C658" s="196"/>
      <c r="D658" s="196"/>
      <c r="E658" s="196"/>
      <c r="F658" s="196"/>
      <c r="G658" s="196"/>
      <c r="H658" s="196"/>
    </row>
    <row r="659" spans="1:8" s="148" customFormat="1">
      <c r="A659" s="153"/>
      <c r="B659" s="153"/>
      <c r="C659" s="196"/>
      <c r="D659" s="196"/>
      <c r="E659" s="196"/>
      <c r="F659" s="196"/>
      <c r="G659" s="196"/>
      <c r="H659" s="196"/>
    </row>
    <row r="660" spans="1:8" s="148" customFormat="1">
      <c r="A660" s="153"/>
      <c r="B660" s="153"/>
      <c r="C660" s="196"/>
      <c r="D660" s="196"/>
      <c r="E660" s="196"/>
      <c r="F660" s="196"/>
      <c r="G660" s="196"/>
      <c r="H660" s="196"/>
    </row>
    <row r="661" spans="1:8" s="148" customFormat="1">
      <c r="A661" s="153"/>
      <c r="B661" s="153"/>
      <c r="C661" s="196"/>
      <c r="D661" s="196"/>
      <c r="E661" s="196"/>
      <c r="F661" s="196"/>
      <c r="G661" s="196"/>
      <c r="H661" s="196"/>
    </row>
    <row r="662" spans="1:8" s="148" customFormat="1">
      <c r="A662" s="153"/>
      <c r="B662" s="153"/>
      <c r="C662" s="196"/>
      <c r="D662" s="196"/>
      <c r="E662" s="196"/>
      <c r="F662" s="196"/>
      <c r="G662" s="196"/>
      <c r="H662" s="196"/>
    </row>
    <row r="663" spans="1:8" s="148" customFormat="1">
      <c r="A663" s="153"/>
      <c r="B663" s="153"/>
      <c r="C663" s="196"/>
      <c r="D663" s="196"/>
      <c r="E663" s="196"/>
      <c r="F663" s="196"/>
      <c r="G663" s="196"/>
      <c r="H663" s="196"/>
    </row>
    <row r="664" spans="1:8" s="148" customFormat="1">
      <c r="A664" s="153"/>
      <c r="B664" s="153"/>
      <c r="C664" s="196"/>
      <c r="D664" s="196"/>
      <c r="E664" s="196"/>
      <c r="F664" s="196"/>
      <c r="G664" s="196"/>
      <c r="H664" s="196"/>
    </row>
    <row r="665" spans="1:8" s="148" customFormat="1">
      <c r="A665" s="153"/>
      <c r="B665" s="153"/>
      <c r="C665" s="196"/>
      <c r="D665" s="196"/>
      <c r="E665" s="196"/>
      <c r="F665" s="196"/>
      <c r="G665" s="196"/>
      <c r="H665" s="196"/>
    </row>
    <row r="666" spans="1:8" s="148" customFormat="1">
      <c r="A666" s="153"/>
      <c r="B666" s="153"/>
      <c r="C666" s="196"/>
      <c r="D666" s="196"/>
      <c r="E666" s="196"/>
      <c r="F666" s="196"/>
      <c r="G666" s="196"/>
      <c r="H666" s="196"/>
    </row>
    <row r="667" spans="1:8" s="148" customFormat="1">
      <c r="A667" s="153"/>
      <c r="B667" s="153"/>
      <c r="C667" s="196"/>
      <c r="D667" s="196"/>
      <c r="E667" s="196"/>
      <c r="F667" s="196"/>
      <c r="G667" s="196"/>
      <c r="H667" s="196"/>
    </row>
    <row r="668" spans="1:8" s="148" customFormat="1">
      <c r="A668" s="153"/>
      <c r="B668" s="153"/>
      <c r="C668" s="196"/>
      <c r="D668" s="196"/>
      <c r="E668" s="196"/>
      <c r="F668" s="196"/>
      <c r="G668" s="196"/>
      <c r="H668" s="196"/>
    </row>
    <row r="669" spans="1:8" s="148" customFormat="1">
      <c r="A669" s="153"/>
      <c r="B669" s="153"/>
      <c r="C669" s="196"/>
      <c r="D669" s="196"/>
      <c r="E669" s="196"/>
      <c r="F669" s="196"/>
      <c r="G669" s="196"/>
      <c r="H669" s="196"/>
    </row>
    <row r="670" spans="1:8" s="148" customFormat="1">
      <c r="A670" s="153"/>
      <c r="B670" s="153"/>
      <c r="C670" s="196"/>
      <c r="D670" s="196"/>
      <c r="E670" s="196"/>
      <c r="F670" s="196"/>
      <c r="G670" s="196"/>
      <c r="H670" s="196"/>
    </row>
    <row r="671" spans="1:8" s="148" customFormat="1">
      <c r="A671" s="153"/>
      <c r="B671" s="153"/>
      <c r="C671" s="196"/>
      <c r="D671" s="196"/>
      <c r="E671" s="196"/>
      <c r="F671" s="196"/>
      <c r="G671" s="196"/>
      <c r="H671" s="196"/>
    </row>
    <row r="672" spans="1:8" s="148" customFormat="1">
      <c r="A672" s="153"/>
      <c r="B672" s="153"/>
      <c r="C672" s="196"/>
      <c r="D672" s="196"/>
      <c r="E672" s="196"/>
      <c r="F672" s="196"/>
      <c r="G672" s="196"/>
      <c r="H672" s="196"/>
    </row>
    <row r="673" spans="1:8" s="148" customFormat="1">
      <c r="A673" s="153"/>
      <c r="B673" s="153"/>
      <c r="C673" s="196"/>
      <c r="D673" s="196"/>
      <c r="E673" s="196"/>
      <c r="F673" s="196"/>
      <c r="G673" s="196"/>
      <c r="H673" s="196"/>
    </row>
    <row r="674" spans="1:8" s="148" customFormat="1">
      <c r="A674" s="153"/>
      <c r="B674" s="153"/>
      <c r="C674" s="196"/>
      <c r="D674" s="196"/>
      <c r="E674" s="196"/>
      <c r="F674" s="196"/>
      <c r="G674" s="196"/>
      <c r="H674" s="196"/>
    </row>
    <row r="675" spans="1:8" s="148" customFormat="1">
      <c r="A675" s="153"/>
      <c r="B675" s="153"/>
      <c r="C675" s="196"/>
      <c r="D675" s="196"/>
      <c r="E675" s="196"/>
      <c r="F675" s="196"/>
      <c r="G675" s="196"/>
      <c r="H675" s="196"/>
    </row>
    <row r="676" spans="1:8" s="148" customFormat="1">
      <c r="A676" s="153"/>
      <c r="B676" s="153"/>
      <c r="C676" s="196"/>
      <c r="D676" s="196"/>
      <c r="E676" s="196"/>
      <c r="F676" s="196"/>
      <c r="G676" s="196"/>
      <c r="H676" s="196"/>
    </row>
    <row r="677" spans="1:8" s="148" customFormat="1">
      <c r="A677" s="153"/>
      <c r="B677" s="153"/>
      <c r="C677" s="196"/>
      <c r="D677" s="196"/>
      <c r="E677" s="196"/>
      <c r="F677" s="196"/>
      <c r="G677" s="196"/>
      <c r="H677" s="196"/>
    </row>
    <row r="678" spans="1:8" s="148" customFormat="1">
      <c r="A678" s="153"/>
      <c r="B678" s="153"/>
      <c r="C678" s="196"/>
      <c r="D678" s="196"/>
      <c r="E678" s="196"/>
      <c r="F678" s="196"/>
      <c r="G678" s="196"/>
      <c r="H678" s="196"/>
    </row>
    <row r="679" spans="1:8" s="148" customFormat="1">
      <c r="A679" s="153"/>
      <c r="B679" s="153"/>
      <c r="C679" s="196"/>
      <c r="D679" s="196"/>
      <c r="E679" s="196"/>
      <c r="F679" s="196"/>
      <c r="G679" s="196"/>
      <c r="H679" s="196"/>
    </row>
    <row r="680" spans="1:8" s="148" customFormat="1">
      <c r="A680" s="153"/>
      <c r="B680" s="153"/>
      <c r="C680" s="196"/>
      <c r="D680" s="196"/>
      <c r="E680" s="196"/>
      <c r="F680" s="196"/>
      <c r="G680" s="196"/>
      <c r="H680" s="196"/>
    </row>
    <row r="681" spans="1:8" s="148" customFormat="1">
      <c r="A681" s="153"/>
      <c r="B681" s="153"/>
      <c r="C681" s="196"/>
      <c r="D681" s="196"/>
      <c r="E681" s="196"/>
      <c r="F681" s="196"/>
      <c r="G681" s="196"/>
      <c r="H681" s="196"/>
    </row>
    <row r="682" spans="1:8" s="148" customFormat="1">
      <c r="A682" s="153"/>
      <c r="B682" s="153"/>
      <c r="C682" s="196"/>
      <c r="D682" s="196"/>
      <c r="E682" s="196"/>
      <c r="F682" s="196"/>
      <c r="G682" s="196"/>
      <c r="H682" s="196"/>
    </row>
    <row r="683" spans="1:8" s="148" customFormat="1">
      <c r="A683" s="153"/>
      <c r="B683" s="153"/>
      <c r="C683" s="196"/>
      <c r="D683" s="196"/>
      <c r="E683" s="196"/>
      <c r="F683" s="196"/>
      <c r="G683" s="196"/>
      <c r="H683" s="196"/>
    </row>
    <row r="684" spans="1:8" s="148" customFormat="1">
      <c r="A684" s="153"/>
      <c r="B684" s="153"/>
      <c r="C684" s="196"/>
      <c r="D684" s="196"/>
      <c r="E684" s="196"/>
      <c r="F684" s="196"/>
      <c r="G684" s="196"/>
      <c r="H684" s="196"/>
    </row>
    <row r="685" spans="1:8" s="148" customFormat="1">
      <c r="A685" s="153"/>
      <c r="B685" s="153"/>
      <c r="C685" s="196"/>
      <c r="D685" s="196"/>
      <c r="E685" s="196"/>
      <c r="F685" s="196"/>
      <c r="G685" s="196"/>
      <c r="H685" s="196"/>
    </row>
    <row r="686" spans="1:8" s="148" customFormat="1">
      <c r="A686" s="153"/>
      <c r="B686" s="153"/>
      <c r="C686" s="196"/>
      <c r="D686" s="196"/>
      <c r="E686" s="196"/>
      <c r="F686" s="196"/>
      <c r="G686" s="196"/>
      <c r="H686" s="196"/>
    </row>
    <row r="687" spans="1:8" s="148" customFormat="1">
      <c r="A687" s="153"/>
      <c r="B687" s="153"/>
      <c r="C687" s="196"/>
      <c r="D687" s="196"/>
      <c r="E687" s="196"/>
      <c r="F687" s="196"/>
      <c r="G687" s="196"/>
      <c r="H687" s="196"/>
    </row>
    <row r="688" spans="1:8" s="148" customFormat="1">
      <c r="A688" s="153"/>
      <c r="B688" s="153"/>
      <c r="C688" s="196"/>
      <c r="D688" s="196"/>
      <c r="E688" s="196"/>
      <c r="F688" s="196"/>
      <c r="G688" s="196"/>
      <c r="H688" s="196"/>
    </row>
    <row r="689" spans="1:8" s="148" customFormat="1">
      <c r="A689" s="153"/>
      <c r="B689" s="153"/>
      <c r="C689" s="196"/>
      <c r="D689" s="196"/>
      <c r="E689" s="196"/>
      <c r="F689" s="196"/>
      <c r="G689" s="196"/>
      <c r="H689" s="196"/>
    </row>
    <row r="690" spans="1:8" s="148" customFormat="1">
      <c r="A690" s="153"/>
      <c r="B690" s="153"/>
      <c r="C690" s="196"/>
      <c r="D690" s="196"/>
      <c r="E690" s="196"/>
      <c r="F690" s="196"/>
      <c r="G690" s="196"/>
      <c r="H690" s="196"/>
    </row>
    <row r="691" spans="1:8" s="148" customFormat="1">
      <c r="A691" s="153"/>
      <c r="B691" s="153"/>
      <c r="C691" s="196"/>
      <c r="D691" s="196"/>
      <c r="E691" s="196"/>
      <c r="F691" s="196"/>
      <c r="G691" s="196"/>
      <c r="H691" s="196"/>
    </row>
    <row r="692" spans="1:8" s="148" customFormat="1">
      <c r="A692" s="153"/>
      <c r="B692" s="153"/>
      <c r="C692" s="196"/>
      <c r="D692" s="196"/>
      <c r="E692" s="196"/>
      <c r="F692" s="196"/>
      <c r="G692" s="196"/>
      <c r="H692" s="196"/>
    </row>
    <row r="693" spans="1:8" s="148" customFormat="1">
      <c r="A693" s="153"/>
      <c r="B693" s="153"/>
      <c r="C693" s="196"/>
      <c r="D693" s="196"/>
      <c r="E693" s="196"/>
      <c r="F693" s="196"/>
      <c r="G693" s="196"/>
      <c r="H693" s="196"/>
    </row>
    <row r="694" spans="1:8" s="148" customFormat="1">
      <c r="A694" s="153"/>
      <c r="B694" s="153"/>
      <c r="C694" s="196"/>
      <c r="D694" s="196"/>
      <c r="E694" s="196"/>
      <c r="F694" s="196"/>
      <c r="G694" s="196"/>
      <c r="H694" s="196"/>
    </row>
    <row r="695" spans="1:8" s="148" customFormat="1">
      <c r="A695" s="153"/>
      <c r="B695" s="153"/>
      <c r="C695" s="196"/>
      <c r="D695" s="196"/>
      <c r="E695" s="196"/>
      <c r="F695" s="196"/>
      <c r="G695" s="196"/>
      <c r="H695" s="196"/>
    </row>
    <row r="696" spans="1:8" s="148" customFormat="1">
      <c r="A696" s="153"/>
      <c r="B696" s="153"/>
      <c r="C696" s="196"/>
      <c r="D696" s="196"/>
      <c r="E696" s="196"/>
      <c r="F696" s="196"/>
      <c r="G696" s="196"/>
      <c r="H696" s="196"/>
    </row>
    <row r="697" spans="1:8" s="148" customFormat="1">
      <c r="A697" s="153"/>
      <c r="B697" s="153"/>
      <c r="C697" s="196"/>
      <c r="D697" s="196"/>
      <c r="E697" s="196"/>
      <c r="F697" s="196"/>
      <c r="G697" s="196"/>
      <c r="H697" s="196"/>
    </row>
    <row r="698" spans="1:8" s="148" customFormat="1">
      <c r="A698" s="153"/>
      <c r="B698" s="153"/>
      <c r="C698" s="196"/>
      <c r="D698" s="196"/>
      <c r="E698" s="196"/>
      <c r="F698" s="196"/>
      <c r="G698" s="196"/>
      <c r="H698" s="196"/>
    </row>
    <row r="699" spans="1:8" s="148" customFormat="1">
      <c r="A699" s="153"/>
      <c r="B699" s="153"/>
      <c r="C699" s="196"/>
      <c r="D699" s="196"/>
      <c r="E699" s="196"/>
      <c r="F699" s="196"/>
      <c r="G699" s="196"/>
      <c r="H699" s="196"/>
    </row>
    <row r="700" spans="1:8" s="148" customFormat="1">
      <c r="A700" s="153"/>
      <c r="B700" s="153"/>
      <c r="C700" s="196"/>
      <c r="D700" s="196"/>
      <c r="E700" s="196"/>
      <c r="F700" s="196"/>
      <c r="G700" s="196"/>
      <c r="H700" s="196"/>
    </row>
    <row r="701" spans="1:8" s="148" customFormat="1">
      <c r="A701" s="153"/>
      <c r="B701" s="153"/>
      <c r="C701" s="196"/>
      <c r="D701" s="196"/>
      <c r="E701" s="196"/>
      <c r="F701" s="196"/>
      <c r="G701" s="196"/>
      <c r="H701" s="196"/>
    </row>
    <row r="702" spans="1:8" s="148" customFormat="1">
      <c r="A702" s="153"/>
      <c r="B702" s="153"/>
      <c r="C702" s="196"/>
      <c r="D702" s="196"/>
      <c r="E702" s="196"/>
      <c r="F702" s="196"/>
      <c r="G702" s="196"/>
      <c r="H702" s="196"/>
    </row>
    <row r="703" spans="1:8" s="148" customFormat="1">
      <c r="A703" s="153"/>
      <c r="B703" s="153"/>
      <c r="C703" s="196"/>
      <c r="D703" s="196"/>
      <c r="E703" s="196"/>
      <c r="F703" s="196"/>
      <c r="G703" s="196"/>
      <c r="H703" s="196"/>
    </row>
    <row r="704" spans="1:8" s="148" customFormat="1">
      <c r="A704" s="153"/>
      <c r="B704" s="153"/>
      <c r="C704" s="196"/>
      <c r="D704" s="196"/>
      <c r="E704" s="196"/>
      <c r="F704" s="196"/>
      <c r="G704" s="196"/>
      <c r="H704" s="196"/>
    </row>
    <row r="705" spans="1:8" s="148" customFormat="1">
      <c r="A705" s="153"/>
      <c r="B705" s="153"/>
      <c r="C705" s="196"/>
      <c r="D705" s="196"/>
      <c r="E705" s="196"/>
      <c r="F705" s="196"/>
      <c r="G705" s="196"/>
      <c r="H705" s="196"/>
    </row>
    <row r="706" spans="1:8" s="148" customFormat="1">
      <c r="A706" s="153"/>
      <c r="B706" s="153"/>
      <c r="C706" s="196"/>
      <c r="D706" s="196"/>
      <c r="E706" s="196"/>
      <c r="F706" s="196"/>
      <c r="G706" s="196"/>
      <c r="H706" s="196"/>
    </row>
    <row r="707" spans="1:8" s="148" customFormat="1">
      <c r="A707" s="153"/>
      <c r="B707" s="153"/>
      <c r="C707" s="196"/>
      <c r="D707" s="196"/>
      <c r="E707" s="196"/>
      <c r="F707" s="196"/>
      <c r="G707" s="196"/>
      <c r="H707" s="196"/>
    </row>
    <row r="708" spans="1:8" s="148" customFormat="1">
      <c r="A708" s="153"/>
      <c r="B708" s="153"/>
      <c r="C708" s="196"/>
      <c r="D708" s="196"/>
      <c r="E708" s="196"/>
      <c r="F708" s="196"/>
      <c r="G708" s="196"/>
      <c r="H708" s="196"/>
    </row>
    <row r="709" spans="1:8" s="148" customFormat="1">
      <c r="A709" s="153"/>
      <c r="B709" s="153"/>
      <c r="C709" s="196"/>
      <c r="D709" s="196"/>
      <c r="E709" s="196"/>
      <c r="F709" s="196"/>
      <c r="G709" s="196"/>
      <c r="H709" s="196"/>
    </row>
    <row r="710" spans="1:8" s="148" customFormat="1">
      <c r="A710" s="153"/>
      <c r="B710" s="153"/>
      <c r="C710" s="196"/>
      <c r="D710" s="196"/>
      <c r="E710" s="196"/>
      <c r="F710" s="196"/>
      <c r="G710" s="196"/>
      <c r="H710" s="196"/>
    </row>
    <row r="711" spans="1:8" s="148" customFormat="1">
      <c r="A711" s="153"/>
      <c r="B711" s="153"/>
      <c r="C711" s="196"/>
      <c r="D711" s="196"/>
      <c r="E711" s="196"/>
      <c r="F711" s="196"/>
      <c r="G711" s="196"/>
      <c r="H711" s="196"/>
    </row>
    <row r="712" spans="1:8" s="148" customFormat="1">
      <c r="A712" s="153"/>
      <c r="B712" s="153"/>
      <c r="C712" s="196"/>
      <c r="D712" s="196"/>
      <c r="E712" s="196"/>
      <c r="F712" s="196"/>
      <c r="G712" s="196"/>
      <c r="H712" s="196"/>
    </row>
    <row r="713" spans="1:8" s="148" customFormat="1">
      <c r="A713" s="153"/>
      <c r="B713" s="153"/>
      <c r="C713" s="196"/>
      <c r="D713" s="196"/>
      <c r="E713" s="196"/>
      <c r="F713" s="196"/>
      <c r="G713" s="196"/>
      <c r="H713" s="196"/>
    </row>
    <row r="714" spans="1:8" s="148" customFormat="1">
      <c r="A714" s="153"/>
      <c r="B714" s="153"/>
      <c r="C714" s="196"/>
      <c r="D714" s="196"/>
      <c r="E714" s="196"/>
      <c r="F714" s="196"/>
      <c r="G714" s="196"/>
      <c r="H714" s="196"/>
    </row>
    <row r="715" spans="1:8" s="148" customFormat="1">
      <c r="A715" s="153"/>
      <c r="B715" s="153"/>
      <c r="C715" s="196"/>
      <c r="D715" s="196"/>
      <c r="E715" s="196"/>
      <c r="F715" s="196"/>
      <c r="G715" s="196"/>
      <c r="H715" s="196"/>
    </row>
    <row r="716" spans="1:8" s="148" customFormat="1">
      <c r="A716" s="153"/>
      <c r="B716" s="153"/>
      <c r="C716" s="196"/>
      <c r="D716" s="196"/>
      <c r="E716" s="196"/>
      <c r="F716" s="196"/>
      <c r="G716" s="196"/>
      <c r="H716" s="196"/>
    </row>
    <row r="717" spans="1:8" s="148" customFormat="1">
      <c r="A717" s="153"/>
      <c r="B717" s="153"/>
      <c r="C717" s="196"/>
      <c r="D717" s="196"/>
      <c r="E717" s="196"/>
      <c r="F717" s="196"/>
      <c r="G717" s="196"/>
      <c r="H717" s="196"/>
    </row>
    <row r="718" spans="1:8" s="148" customFormat="1">
      <c r="A718" s="153"/>
      <c r="B718" s="153"/>
      <c r="C718" s="196"/>
      <c r="D718" s="196"/>
      <c r="E718" s="196"/>
      <c r="F718" s="196"/>
      <c r="G718" s="196"/>
      <c r="H718" s="196"/>
    </row>
    <row r="719" spans="1:8" s="148" customFormat="1">
      <c r="A719" s="153"/>
      <c r="B719" s="153"/>
      <c r="C719" s="196"/>
      <c r="D719" s="196"/>
      <c r="E719" s="196"/>
      <c r="F719" s="196"/>
      <c r="G719" s="196"/>
      <c r="H719" s="196"/>
    </row>
    <row r="720" spans="1:8" s="148" customFormat="1">
      <c r="A720" s="153"/>
      <c r="B720" s="153"/>
      <c r="C720" s="196"/>
      <c r="D720" s="196"/>
      <c r="E720" s="196"/>
      <c r="F720" s="196"/>
      <c r="G720" s="196"/>
      <c r="H720" s="196"/>
    </row>
    <row r="721" spans="1:8" s="148" customFormat="1">
      <c r="A721" s="153"/>
      <c r="B721" s="153"/>
      <c r="C721" s="196"/>
      <c r="D721" s="196"/>
      <c r="E721" s="196"/>
      <c r="F721" s="196"/>
      <c r="G721" s="196"/>
      <c r="H721" s="196"/>
    </row>
    <row r="722" spans="1:8" s="148" customFormat="1">
      <c r="A722" s="153"/>
      <c r="B722" s="153"/>
      <c r="C722" s="196"/>
      <c r="D722" s="196"/>
      <c r="E722" s="196"/>
      <c r="F722" s="196"/>
      <c r="G722" s="196"/>
      <c r="H722" s="196"/>
    </row>
    <row r="723" spans="1:8" s="148" customFormat="1">
      <c r="A723" s="153"/>
      <c r="B723" s="153"/>
      <c r="C723" s="196"/>
      <c r="D723" s="196"/>
      <c r="E723" s="196"/>
      <c r="F723" s="196"/>
      <c r="G723" s="196"/>
      <c r="H723" s="196"/>
    </row>
    <row r="724" spans="1:8" s="148" customFormat="1">
      <c r="A724" s="153"/>
      <c r="B724" s="153"/>
      <c r="C724" s="196"/>
      <c r="D724" s="196"/>
      <c r="E724" s="196"/>
      <c r="F724" s="196"/>
      <c r="G724" s="196"/>
      <c r="H724" s="196"/>
    </row>
    <row r="725" spans="1:8" s="148" customFormat="1">
      <c r="A725" s="153"/>
      <c r="B725" s="153"/>
      <c r="C725" s="196"/>
      <c r="D725" s="196"/>
      <c r="E725" s="196"/>
      <c r="F725" s="196"/>
      <c r="G725" s="196"/>
      <c r="H725" s="196"/>
    </row>
    <row r="726" spans="1:8" s="148" customFormat="1">
      <c r="A726" s="153"/>
      <c r="B726" s="153"/>
      <c r="C726" s="196"/>
      <c r="D726" s="196"/>
      <c r="E726" s="196"/>
      <c r="F726" s="196"/>
      <c r="G726" s="196"/>
      <c r="H726" s="196"/>
    </row>
    <row r="727" spans="1:8" s="148" customFormat="1">
      <c r="A727" s="153"/>
      <c r="B727" s="153"/>
      <c r="C727" s="196"/>
      <c r="D727" s="196"/>
      <c r="E727" s="196"/>
      <c r="F727" s="196"/>
      <c r="G727" s="196"/>
      <c r="H727" s="196"/>
    </row>
    <row r="728" spans="1:8" s="148" customFormat="1">
      <c r="A728" s="153"/>
      <c r="B728" s="153"/>
      <c r="C728" s="196"/>
      <c r="D728" s="196"/>
      <c r="E728" s="196"/>
      <c r="F728" s="196"/>
      <c r="G728" s="196"/>
      <c r="H728" s="196"/>
    </row>
    <row r="729" spans="1:8" s="148" customFormat="1">
      <c r="A729" s="153"/>
      <c r="B729" s="153"/>
      <c r="C729" s="196"/>
      <c r="D729" s="196"/>
      <c r="E729" s="196"/>
      <c r="F729" s="196"/>
      <c r="G729" s="196"/>
      <c r="H729" s="196"/>
    </row>
    <row r="730" spans="1:8" s="148" customFormat="1">
      <c r="A730" s="153"/>
      <c r="B730" s="153"/>
      <c r="C730" s="196"/>
      <c r="D730" s="196"/>
      <c r="E730" s="196"/>
      <c r="F730" s="196"/>
      <c r="G730" s="196"/>
      <c r="H730" s="196"/>
    </row>
    <row r="731" spans="1:8" s="148" customFormat="1">
      <c r="A731" s="153"/>
      <c r="B731" s="153"/>
      <c r="C731" s="196"/>
      <c r="D731" s="196"/>
      <c r="E731" s="196"/>
      <c r="F731" s="196"/>
      <c r="G731" s="196"/>
      <c r="H731" s="196"/>
    </row>
    <row r="732" spans="1:8" s="148" customFormat="1">
      <c r="A732" s="153"/>
      <c r="B732" s="153"/>
      <c r="C732" s="196"/>
      <c r="D732" s="196"/>
      <c r="E732" s="196"/>
      <c r="F732" s="196"/>
      <c r="G732" s="196"/>
      <c r="H732" s="196"/>
    </row>
    <row r="733" spans="1:8" s="148" customFormat="1">
      <c r="A733" s="153"/>
      <c r="B733" s="153"/>
      <c r="C733" s="196"/>
      <c r="D733" s="196"/>
      <c r="E733" s="196"/>
      <c r="F733" s="196"/>
      <c r="G733" s="196"/>
      <c r="H733" s="196"/>
    </row>
    <row r="734" spans="1:8" s="148" customFormat="1">
      <c r="A734" s="153"/>
      <c r="B734" s="153"/>
      <c r="C734" s="196"/>
      <c r="D734" s="196"/>
      <c r="E734" s="196"/>
      <c r="F734" s="196"/>
      <c r="G734" s="196"/>
      <c r="H734" s="196"/>
    </row>
    <row r="735" spans="1:8" s="148" customFormat="1">
      <c r="A735" s="153"/>
      <c r="B735" s="153"/>
      <c r="C735" s="196"/>
      <c r="D735" s="196"/>
      <c r="E735" s="196"/>
      <c r="F735" s="196"/>
      <c r="G735" s="196"/>
      <c r="H735" s="196"/>
    </row>
    <row r="736" spans="1:8" s="148" customFormat="1">
      <c r="A736" s="153"/>
      <c r="B736" s="153"/>
      <c r="C736" s="196"/>
      <c r="D736" s="196"/>
      <c r="E736" s="196"/>
      <c r="F736" s="196"/>
      <c r="G736" s="196"/>
      <c r="H736" s="196"/>
    </row>
    <row r="737" spans="1:8" s="148" customFormat="1">
      <c r="A737" s="153"/>
      <c r="B737" s="153"/>
      <c r="C737" s="196"/>
      <c r="D737" s="196"/>
      <c r="E737" s="196"/>
      <c r="F737" s="196"/>
      <c r="G737" s="196"/>
      <c r="H737" s="196"/>
    </row>
    <row r="738" spans="1:8" s="148" customFormat="1">
      <c r="A738" s="153"/>
      <c r="B738" s="153"/>
      <c r="C738" s="196"/>
      <c r="D738" s="196"/>
      <c r="E738" s="196"/>
      <c r="F738" s="196"/>
      <c r="G738" s="196"/>
      <c r="H738" s="196"/>
    </row>
    <row r="739" spans="1:8" s="148" customFormat="1">
      <c r="A739" s="153"/>
      <c r="B739" s="153"/>
      <c r="C739" s="196"/>
      <c r="D739" s="196"/>
      <c r="E739" s="196"/>
      <c r="F739" s="196"/>
      <c r="G739" s="196"/>
      <c r="H739" s="196"/>
    </row>
    <row r="740" spans="1:8" s="148" customFormat="1">
      <c r="A740" s="153"/>
      <c r="B740" s="153"/>
      <c r="C740" s="196"/>
      <c r="D740" s="196"/>
      <c r="E740" s="196"/>
      <c r="F740" s="196"/>
      <c r="G740" s="196"/>
      <c r="H740" s="196"/>
    </row>
    <row r="741" spans="1:8" s="148" customFormat="1">
      <c r="A741" s="153"/>
      <c r="B741" s="153"/>
      <c r="C741" s="196"/>
      <c r="D741" s="196"/>
      <c r="E741" s="196"/>
      <c r="F741" s="196"/>
      <c r="G741" s="196"/>
      <c r="H741" s="196"/>
    </row>
    <row r="742" spans="1:8" s="148" customFormat="1">
      <c r="A742" s="153"/>
      <c r="B742" s="153"/>
      <c r="C742" s="196"/>
      <c r="D742" s="196"/>
      <c r="E742" s="196"/>
      <c r="F742" s="196"/>
      <c r="G742" s="196"/>
      <c r="H742" s="196"/>
    </row>
    <row r="743" spans="1:8" s="148" customFormat="1">
      <c r="A743" s="153"/>
      <c r="B743" s="153"/>
      <c r="C743" s="196"/>
      <c r="D743" s="196"/>
      <c r="E743" s="196"/>
      <c r="F743" s="196"/>
      <c r="G743" s="196"/>
      <c r="H743" s="196"/>
    </row>
    <row r="744" spans="1:8" s="148" customFormat="1">
      <c r="A744" s="153"/>
      <c r="B744" s="153"/>
      <c r="C744" s="196"/>
      <c r="D744" s="196"/>
      <c r="E744" s="196"/>
      <c r="F744" s="196"/>
      <c r="G744" s="196"/>
      <c r="H744" s="196"/>
    </row>
    <row r="745" spans="1:8" s="148" customFormat="1">
      <c r="A745" s="153"/>
      <c r="B745" s="153"/>
      <c r="C745" s="196"/>
      <c r="D745" s="196"/>
      <c r="E745" s="196"/>
      <c r="F745" s="196"/>
      <c r="G745" s="196"/>
      <c r="H745" s="196"/>
    </row>
    <row r="746" spans="1:8" s="148" customFormat="1">
      <c r="A746" s="153"/>
      <c r="B746" s="153"/>
      <c r="C746" s="196"/>
      <c r="D746" s="196"/>
      <c r="E746" s="196"/>
      <c r="F746" s="196"/>
      <c r="G746" s="196"/>
      <c r="H746" s="196"/>
    </row>
    <row r="747" spans="1:8" s="148" customFormat="1">
      <c r="A747" s="153"/>
      <c r="B747" s="153"/>
      <c r="C747" s="196"/>
      <c r="D747" s="196"/>
      <c r="E747" s="196"/>
      <c r="F747" s="196"/>
      <c r="G747" s="196"/>
      <c r="H747" s="196"/>
    </row>
    <row r="748" spans="1:8" s="148" customFormat="1">
      <c r="A748" s="153"/>
      <c r="B748" s="153"/>
      <c r="C748" s="196"/>
      <c r="D748" s="196"/>
      <c r="E748" s="196"/>
      <c r="F748" s="196"/>
      <c r="G748" s="196"/>
      <c r="H748" s="196"/>
    </row>
    <row r="749" spans="1:8" s="148" customFormat="1">
      <c r="A749" s="153"/>
      <c r="B749" s="153"/>
      <c r="C749" s="196"/>
      <c r="D749" s="196"/>
      <c r="E749" s="196"/>
      <c r="F749" s="196"/>
      <c r="G749" s="196"/>
      <c r="H749" s="196"/>
    </row>
    <row r="750" spans="1:8" s="148" customFormat="1">
      <c r="A750" s="153"/>
      <c r="B750" s="153"/>
      <c r="C750" s="196"/>
      <c r="D750" s="196"/>
      <c r="E750" s="196"/>
      <c r="F750" s="196"/>
      <c r="G750" s="196"/>
      <c r="H750" s="196"/>
    </row>
    <row r="751" spans="1:8" s="148" customFormat="1">
      <c r="A751" s="153"/>
      <c r="B751" s="153"/>
      <c r="C751" s="196"/>
      <c r="D751" s="196"/>
      <c r="E751" s="196"/>
      <c r="F751" s="196"/>
      <c r="G751" s="196"/>
      <c r="H751" s="196"/>
    </row>
    <row r="752" spans="1:8" s="148" customFormat="1">
      <c r="A752" s="153"/>
      <c r="B752" s="153"/>
      <c r="C752" s="196"/>
      <c r="D752" s="196"/>
      <c r="E752" s="196"/>
      <c r="F752" s="196"/>
      <c r="G752" s="196"/>
      <c r="H752" s="196"/>
    </row>
    <row r="753" spans="1:8" s="148" customFormat="1">
      <c r="A753" s="153"/>
      <c r="B753" s="153"/>
      <c r="C753" s="196"/>
      <c r="D753" s="196"/>
      <c r="E753" s="196"/>
      <c r="F753" s="196"/>
      <c r="G753" s="196"/>
      <c r="H753" s="196"/>
    </row>
    <row r="754" spans="1:8" s="148" customFormat="1">
      <c r="A754" s="153"/>
      <c r="B754" s="153"/>
      <c r="C754" s="196"/>
      <c r="D754" s="196"/>
      <c r="E754" s="196"/>
      <c r="F754" s="196"/>
      <c r="G754" s="196"/>
      <c r="H754" s="196"/>
    </row>
    <row r="755" spans="1:8" s="148" customFormat="1">
      <c r="A755" s="153"/>
      <c r="B755" s="153"/>
      <c r="C755" s="196"/>
      <c r="D755" s="196"/>
      <c r="E755" s="196"/>
      <c r="F755" s="196"/>
      <c r="G755" s="196"/>
      <c r="H755" s="196"/>
    </row>
    <row r="756" spans="1:8" s="148" customFormat="1">
      <c r="A756" s="153"/>
      <c r="B756" s="153"/>
      <c r="C756" s="196"/>
      <c r="D756" s="196"/>
      <c r="E756" s="196"/>
      <c r="F756" s="196"/>
      <c r="G756" s="196"/>
      <c r="H756" s="196"/>
    </row>
    <row r="757" spans="1:8" s="148" customFormat="1">
      <c r="A757" s="153"/>
      <c r="B757" s="153"/>
      <c r="C757" s="196"/>
      <c r="D757" s="196"/>
      <c r="E757" s="196"/>
      <c r="F757" s="196"/>
      <c r="G757" s="196"/>
      <c r="H757" s="196"/>
    </row>
    <row r="758" spans="1:8" s="148" customFormat="1">
      <c r="A758" s="153"/>
      <c r="B758" s="153"/>
      <c r="C758" s="196"/>
      <c r="D758" s="196"/>
      <c r="E758" s="196"/>
      <c r="F758" s="196"/>
      <c r="G758" s="196"/>
      <c r="H758" s="196"/>
    </row>
    <row r="759" spans="1:8" s="148" customFormat="1">
      <c r="A759" s="153"/>
      <c r="B759" s="153"/>
      <c r="C759" s="196"/>
      <c r="D759" s="196"/>
      <c r="E759" s="196"/>
      <c r="F759" s="196"/>
      <c r="G759" s="196"/>
      <c r="H759" s="196"/>
    </row>
    <row r="760" spans="1:8" s="148" customFormat="1">
      <c r="A760" s="153"/>
      <c r="B760" s="153"/>
      <c r="C760" s="196"/>
      <c r="D760" s="196"/>
      <c r="E760" s="196"/>
      <c r="F760" s="196"/>
      <c r="G760" s="196"/>
      <c r="H760" s="196"/>
    </row>
    <row r="761" spans="1:8" s="148" customFormat="1">
      <c r="A761" s="153"/>
      <c r="B761" s="153"/>
      <c r="C761" s="196"/>
      <c r="D761" s="196"/>
      <c r="E761" s="196"/>
      <c r="F761" s="196"/>
      <c r="G761" s="196"/>
      <c r="H761" s="196"/>
    </row>
    <row r="762" spans="1:8" s="148" customFormat="1">
      <c r="A762" s="153"/>
      <c r="B762" s="153"/>
      <c r="C762" s="196"/>
      <c r="D762" s="196"/>
      <c r="E762" s="196"/>
      <c r="F762" s="196"/>
      <c r="G762" s="196"/>
      <c r="H762" s="196"/>
    </row>
    <row r="763" spans="1:8" s="148" customFormat="1">
      <c r="A763" s="153"/>
      <c r="B763" s="153"/>
      <c r="C763" s="196"/>
      <c r="D763" s="196"/>
      <c r="E763" s="196"/>
      <c r="F763" s="196"/>
      <c r="G763" s="196"/>
      <c r="H763" s="196"/>
    </row>
    <row r="764" spans="1:8" s="148" customFormat="1">
      <c r="A764" s="153"/>
      <c r="B764" s="153"/>
      <c r="C764" s="196"/>
      <c r="D764" s="196"/>
      <c r="E764" s="196"/>
      <c r="F764" s="196"/>
      <c r="G764" s="196"/>
      <c r="H764" s="196"/>
    </row>
    <row r="765" spans="1:8" s="148" customFormat="1">
      <c r="A765" s="153"/>
      <c r="B765" s="153"/>
      <c r="C765" s="196"/>
      <c r="D765" s="196"/>
      <c r="E765" s="196"/>
      <c r="F765" s="196"/>
      <c r="G765" s="196"/>
      <c r="H765" s="196"/>
    </row>
    <row r="766" spans="1:8" s="148" customFormat="1">
      <c r="A766" s="153"/>
      <c r="B766" s="153"/>
      <c r="C766" s="196"/>
      <c r="D766" s="196"/>
      <c r="E766" s="196"/>
      <c r="F766" s="196"/>
      <c r="G766" s="196"/>
      <c r="H766" s="196"/>
    </row>
    <row r="767" spans="1:8" s="148" customFormat="1">
      <c r="A767" s="153"/>
      <c r="B767" s="153"/>
      <c r="C767" s="196"/>
      <c r="D767" s="196"/>
      <c r="E767" s="196"/>
      <c r="F767" s="196"/>
      <c r="G767" s="196"/>
      <c r="H767" s="196"/>
    </row>
    <row r="768" spans="1:8" s="148" customFormat="1">
      <c r="A768" s="153"/>
      <c r="B768" s="153"/>
      <c r="C768" s="196"/>
      <c r="D768" s="196"/>
      <c r="E768" s="196"/>
      <c r="F768" s="196"/>
      <c r="G768" s="196"/>
      <c r="H768" s="196"/>
    </row>
    <row r="769" spans="1:8" s="148" customFormat="1">
      <c r="A769" s="153"/>
      <c r="B769" s="153"/>
      <c r="C769" s="196"/>
      <c r="D769" s="196"/>
      <c r="E769" s="196"/>
      <c r="F769" s="196"/>
      <c r="G769" s="196"/>
      <c r="H769" s="196"/>
    </row>
    <row r="770" spans="1:8" s="148" customFormat="1">
      <c r="A770" s="153"/>
      <c r="B770" s="153"/>
      <c r="C770" s="196"/>
      <c r="D770" s="196"/>
      <c r="E770" s="196"/>
      <c r="F770" s="196"/>
      <c r="G770" s="196"/>
      <c r="H770" s="196"/>
    </row>
    <row r="771" spans="1:8" s="148" customFormat="1">
      <c r="A771" s="153"/>
      <c r="B771" s="153"/>
      <c r="C771" s="196"/>
      <c r="D771" s="196"/>
      <c r="E771" s="196"/>
      <c r="F771" s="196"/>
      <c r="G771" s="196"/>
      <c r="H771" s="196"/>
    </row>
    <row r="772" spans="1:8" s="148" customFormat="1">
      <c r="A772" s="153"/>
      <c r="B772" s="153"/>
      <c r="C772" s="196"/>
      <c r="D772" s="196"/>
      <c r="E772" s="196"/>
      <c r="F772" s="196"/>
      <c r="G772" s="196"/>
      <c r="H772" s="196"/>
    </row>
    <row r="773" spans="1:8" s="148" customFormat="1">
      <c r="A773" s="153"/>
      <c r="B773" s="153"/>
      <c r="C773" s="196"/>
      <c r="D773" s="196"/>
      <c r="E773" s="196"/>
      <c r="F773" s="196"/>
      <c r="G773" s="196"/>
      <c r="H773" s="196"/>
    </row>
    <row r="774" spans="1:8" s="148" customFormat="1">
      <c r="A774" s="153"/>
      <c r="B774" s="153"/>
      <c r="C774" s="196"/>
      <c r="D774" s="196"/>
      <c r="E774" s="196"/>
      <c r="F774" s="196"/>
      <c r="G774" s="196"/>
      <c r="H774" s="196"/>
    </row>
    <row r="775" spans="1:8" s="148" customFormat="1">
      <c r="A775" s="153"/>
      <c r="B775" s="153"/>
      <c r="C775" s="196"/>
      <c r="D775" s="196"/>
      <c r="E775" s="196"/>
      <c r="F775" s="196"/>
      <c r="G775" s="196"/>
      <c r="H775" s="196"/>
    </row>
    <row r="776" spans="1:8" s="148" customFormat="1">
      <c r="A776" s="153"/>
      <c r="B776" s="153"/>
      <c r="C776" s="196"/>
      <c r="D776" s="196"/>
      <c r="E776" s="196"/>
      <c r="F776" s="196"/>
      <c r="G776" s="196"/>
      <c r="H776" s="196"/>
    </row>
    <row r="777" spans="1:8" s="148" customFormat="1">
      <c r="A777" s="153"/>
      <c r="B777" s="153"/>
      <c r="C777" s="196"/>
      <c r="D777" s="196"/>
      <c r="E777" s="196"/>
      <c r="F777" s="196"/>
      <c r="G777" s="196"/>
      <c r="H777" s="196"/>
    </row>
    <row r="778" spans="1:8" s="148" customFormat="1">
      <c r="A778" s="153"/>
      <c r="B778" s="153"/>
      <c r="C778" s="196"/>
      <c r="D778" s="196"/>
      <c r="E778" s="196"/>
      <c r="F778" s="196"/>
      <c r="G778" s="196"/>
      <c r="H778" s="196"/>
    </row>
    <row r="779" spans="1:8" s="148" customFormat="1">
      <c r="A779" s="153"/>
      <c r="B779" s="153"/>
      <c r="C779" s="196"/>
      <c r="D779" s="196"/>
      <c r="E779" s="196"/>
      <c r="F779" s="196"/>
      <c r="G779" s="196"/>
      <c r="H779" s="196"/>
    </row>
    <row r="780" spans="1:8" s="148" customFormat="1">
      <c r="A780" s="153"/>
      <c r="B780" s="153"/>
      <c r="C780" s="196"/>
      <c r="D780" s="196"/>
      <c r="E780" s="196"/>
      <c r="F780" s="196"/>
      <c r="G780" s="196"/>
      <c r="H780" s="196"/>
    </row>
    <row r="781" spans="1:8" s="148" customFormat="1">
      <c r="A781" s="153"/>
      <c r="B781" s="153"/>
      <c r="C781" s="196"/>
      <c r="D781" s="196"/>
      <c r="E781" s="196"/>
      <c r="F781" s="196"/>
      <c r="G781" s="196"/>
      <c r="H781" s="196"/>
    </row>
    <row r="782" spans="1:8" s="148" customFormat="1">
      <c r="A782" s="153"/>
      <c r="B782" s="153"/>
      <c r="C782" s="196"/>
      <c r="D782" s="196"/>
      <c r="E782" s="196"/>
      <c r="F782" s="196"/>
      <c r="G782" s="196"/>
      <c r="H782" s="196"/>
    </row>
    <row r="783" spans="1:8" s="148" customFormat="1">
      <c r="A783" s="153"/>
      <c r="B783" s="153"/>
      <c r="C783" s="196"/>
      <c r="D783" s="196"/>
      <c r="E783" s="196"/>
      <c r="F783" s="196"/>
      <c r="G783" s="196"/>
      <c r="H783" s="196"/>
    </row>
    <row r="784" spans="1:8" s="148" customFormat="1">
      <c r="A784" s="153"/>
      <c r="B784" s="153"/>
      <c r="C784" s="196"/>
      <c r="D784" s="196"/>
      <c r="E784" s="196"/>
      <c r="F784" s="196"/>
      <c r="G784" s="196"/>
      <c r="H784" s="196"/>
    </row>
    <row r="785" spans="1:8" s="148" customFormat="1">
      <c r="A785" s="153"/>
      <c r="B785" s="153"/>
      <c r="C785" s="196"/>
      <c r="D785" s="196"/>
      <c r="E785" s="196"/>
      <c r="F785" s="196"/>
      <c r="G785" s="196"/>
      <c r="H785" s="196"/>
    </row>
    <row r="786" spans="1:8" s="148" customFormat="1">
      <c r="A786" s="153"/>
      <c r="B786" s="153"/>
      <c r="C786" s="196"/>
      <c r="D786" s="196"/>
      <c r="E786" s="196"/>
      <c r="F786" s="196"/>
      <c r="G786" s="196"/>
      <c r="H786" s="196"/>
    </row>
    <row r="787" spans="1:8" s="148" customFormat="1">
      <c r="A787" s="153"/>
      <c r="B787" s="153"/>
      <c r="C787" s="196"/>
      <c r="D787" s="196"/>
      <c r="E787" s="196"/>
      <c r="F787" s="196"/>
      <c r="G787" s="196"/>
      <c r="H787" s="196"/>
    </row>
    <row r="788" spans="1:8" s="148" customFormat="1">
      <c r="A788" s="153"/>
      <c r="B788" s="153"/>
      <c r="C788" s="196"/>
      <c r="D788" s="196"/>
      <c r="E788" s="196"/>
      <c r="F788" s="196"/>
      <c r="G788" s="196"/>
      <c r="H788" s="196"/>
    </row>
    <row r="789" spans="1:8" s="148" customFormat="1">
      <c r="A789" s="153"/>
      <c r="B789" s="153"/>
      <c r="C789" s="196"/>
      <c r="D789" s="196"/>
      <c r="E789" s="196"/>
      <c r="F789" s="196"/>
      <c r="G789" s="196"/>
      <c r="H789" s="196"/>
    </row>
    <row r="790" spans="1:8" s="148" customFormat="1">
      <c r="A790" s="153"/>
      <c r="B790" s="153"/>
      <c r="C790" s="196"/>
      <c r="D790" s="196"/>
      <c r="E790" s="196"/>
      <c r="F790" s="196"/>
      <c r="G790" s="196"/>
      <c r="H790" s="196"/>
    </row>
    <row r="791" spans="1:8" s="148" customFormat="1">
      <c r="A791" s="153"/>
      <c r="B791" s="153"/>
      <c r="C791" s="196"/>
      <c r="D791" s="196"/>
      <c r="E791" s="196"/>
      <c r="F791" s="196"/>
      <c r="G791" s="196"/>
      <c r="H791" s="196"/>
    </row>
    <row r="792" spans="1:8" s="148" customFormat="1">
      <c r="A792" s="153"/>
      <c r="B792" s="153"/>
      <c r="C792" s="196"/>
      <c r="D792" s="196"/>
      <c r="E792" s="196"/>
      <c r="F792" s="196"/>
      <c r="G792" s="196"/>
      <c r="H792" s="196"/>
    </row>
    <row r="793" spans="1:8" s="148" customFormat="1">
      <c r="A793" s="153"/>
      <c r="B793" s="153"/>
      <c r="C793" s="196"/>
      <c r="D793" s="196"/>
      <c r="E793" s="196"/>
      <c r="F793" s="196"/>
      <c r="G793" s="196"/>
      <c r="H793" s="196"/>
    </row>
    <row r="794" spans="1:8" s="148" customFormat="1">
      <c r="A794" s="153"/>
      <c r="B794" s="153"/>
      <c r="C794" s="196"/>
      <c r="D794" s="196"/>
      <c r="E794" s="196"/>
      <c r="F794" s="196"/>
      <c r="G794" s="196"/>
      <c r="H794" s="196"/>
    </row>
    <row r="795" spans="1:8" s="148" customFormat="1">
      <c r="A795" s="153"/>
      <c r="B795" s="153"/>
      <c r="C795" s="196"/>
      <c r="D795" s="196"/>
      <c r="E795" s="196"/>
      <c r="F795" s="196"/>
      <c r="G795" s="196"/>
      <c r="H795" s="196"/>
    </row>
    <row r="796" spans="1:8" s="148" customFormat="1">
      <c r="A796" s="153"/>
      <c r="B796" s="153"/>
      <c r="C796" s="196"/>
      <c r="D796" s="196"/>
      <c r="E796" s="196"/>
      <c r="F796" s="196"/>
      <c r="G796" s="196"/>
      <c r="H796" s="196"/>
    </row>
    <row r="797" spans="1:8" s="148" customFormat="1">
      <c r="A797" s="153"/>
      <c r="B797" s="153"/>
      <c r="C797" s="196"/>
      <c r="D797" s="196"/>
      <c r="E797" s="196"/>
      <c r="F797" s="196"/>
      <c r="G797" s="196"/>
      <c r="H797" s="196"/>
    </row>
    <row r="798" spans="1:8" s="148" customFormat="1">
      <c r="A798" s="153"/>
      <c r="B798" s="153"/>
      <c r="C798" s="196"/>
      <c r="D798" s="196"/>
      <c r="E798" s="196"/>
      <c r="F798" s="196"/>
      <c r="G798" s="196"/>
      <c r="H798" s="196"/>
    </row>
    <row r="799" spans="1:8" s="148" customFormat="1">
      <c r="A799" s="153"/>
      <c r="B799" s="153"/>
      <c r="C799" s="196"/>
      <c r="D799" s="196"/>
      <c r="E799" s="196"/>
      <c r="F799" s="196"/>
      <c r="G799" s="196"/>
      <c r="H799" s="196"/>
    </row>
    <row r="800" spans="1:8" s="148" customFormat="1">
      <c r="A800" s="153"/>
      <c r="B800" s="153"/>
      <c r="C800" s="196"/>
      <c r="D800" s="196"/>
      <c r="E800" s="196"/>
      <c r="F800" s="196"/>
      <c r="G800" s="196"/>
      <c r="H800" s="196"/>
    </row>
    <row r="801" spans="1:8" s="148" customFormat="1">
      <c r="A801" s="153"/>
      <c r="B801" s="153"/>
      <c r="C801" s="196"/>
      <c r="D801" s="196"/>
      <c r="E801" s="196"/>
      <c r="F801" s="196"/>
      <c r="G801" s="196"/>
      <c r="H801" s="196"/>
    </row>
    <row r="802" spans="1:8" s="148" customFormat="1">
      <c r="A802" s="153"/>
      <c r="B802" s="153"/>
      <c r="C802" s="196"/>
      <c r="D802" s="196"/>
      <c r="E802" s="196"/>
      <c r="F802" s="196"/>
      <c r="G802" s="196"/>
      <c r="H802" s="196"/>
    </row>
    <row r="803" spans="1:8" s="148" customFormat="1">
      <c r="A803" s="153"/>
      <c r="B803" s="153"/>
      <c r="C803" s="196"/>
      <c r="D803" s="196"/>
      <c r="E803" s="196"/>
      <c r="F803" s="196"/>
      <c r="G803" s="196"/>
      <c r="H803" s="196"/>
    </row>
    <row r="804" spans="1:8" s="148" customFormat="1">
      <c r="A804" s="153"/>
      <c r="B804" s="153"/>
      <c r="C804" s="196"/>
      <c r="D804" s="196"/>
      <c r="E804" s="196"/>
      <c r="F804" s="196"/>
      <c r="G804" s="196"/>
      <c r="H804" s="196"/>
    </row>
    <row r="805" spans="1:8" s="148" customFormat="1">
      <c r="A805" s="153"/>
      <c r="B805" s="153"/>
      <c r="C805" s="196"/>
      <c r="D805" s="196"/>
      <c r="E805" s="196"/>
      <c r="F805" s="196"/>
      <c r="G805" s="196"/>
      <c r="H805" s="196"/>
    </row>
    <row r="806" spans="1:8" s="148" customFormat="1">
      <c r="A806" s="153"/>
      <c r="B806" s="153"/>
      <c r="C806" s="196"/>
      <c r="D806" s="196"/>
      <c r="E806" s="196"/>
      <c r="F806" s="196"/>
      <c r="G806" s="196"/>
      <c r="H806" s="196"/>
    </row>
    <row r="807" spans="1:8" s="148" customFormat="1">
      <c r="A807" s="153"/>
      <c r="B807" s="153"/>
      <c r="C807" s="196"/>
      <c r="D807" s="196"/>
      <c r="E807" s="196"/>
      <c r="F807" s="196"/>
      <c r="G807" s="196"/>
      <c r="H807" s="196"/>
    </row>
    <row r="808" spans="1:8" s="148" customFormat="1">
      <c r="A808" s="153"/>
      <c r="B808" s="153"/>
      <c r="C808" s="196"/>
      <c r="D808" s="196"/>
      <c r="E808" s="196"/>
      <c r="F808" s="196"/>
      <c r="G808" s="196"/>
      <c r="H808" s="196"/>
    </row>
    <row r="809" spans="1:8" s="148" customFormat="1">
      <c r="A809" s="153"/>
      <c r="B809" s="153"/>
      <c r="C809" s="196"/>
      <c r="D809" s="196"/>
      <c r="E809" s="196"/>
      <c r="F809" s="196"/>
      <c r="G809" s="196"/>
      <c r="H809" s="196"/>
    </row>
    <row r="810" spans="1:8" s="148" customFormat="1">
      <c r="A810" s="153"/>
      <c r="B810" s="153"/>
      <c r="C810" s="196"/>
      <c r="D810" s="196"/>
      <c r="E810" s="196"/>
      <c r="F810" s="196"/>
      <c r="G810" s="196"/>
      <c r="H810" s="196"/>
    </row>
    <row r="811" spans="1:8" s="148" customFormat="1">
      <c r="A811" s="153"/>
      <c r="B811" s="153"/>
      <c r="C811" s="196"/>
      <c r="D811" s="196"/>
      <c r="E811" s="196"/>
      <c r="F811" s="196"/>
      <c r="G811" s="196"/>
      <c r="H811" s="196"/>
    </row>
    <row r="812" spans="1:8" s="148" customFormat="1">
      <c r="A812" s="153"/>
      <c r="B812" s="153"/>
      <c r="C812" s="196"/>
      <c r="D812" s="196"/>
      <c r="E812" s="196"/>
      <c r="F812" s="196"/>
      <c r="G812" s="196"/>
      <c r="H812" s="196"/>
    </row>
    <row r="813" spans="1:8" s="148" customFormat="1">
      <c r="A813" s="153"/>
      <c r="B813" s="153"/>
      <c r="C813" s="196"/>
      <c r="D813" s="196"/>
      <c r="E813" s="196"/>
      <c r="F813" s="196"/>
      <c r="G813" s="196"/>
      <c r="H813" s="196"/>
    </row>
    <row r="814" spans="1:8" s="148" customFormat="1">
      <c r="A814" s="153"/>
      <c r="B814" s="153"/>
      <c r="C814" s="196"/>
      <c r="D814" s="196"/>
      <c r="E814" s="196"/>
      <c r="F814" s="196"/>
      <c r="G814" s="196"/>
      <c r="H814" s="196"/>
    </row>
    <row r="815" spans="1:8" s="148" customFormat="1">
      <c r="A815" s="153"/>
      <c r="B815" s="153"/>
      <c r="C815" s="196"/>
      <c r="D815" s="196"/>
      <c r="E815" s="196"/>
      <c r="F815" s="196"/>
      <c r="G815" s="196"/>
      <c r="H815" s="196"/>
    </row>
    <row r="816" spans="1:8" s="148" customFormat="1">
      <c r="A816" s="153"/>
      <c r="B816" s="153"/>
      <c r="C816" s="196"/>
      <c r="D816" s="196"/>
      <c r="E816" s="196"/>
      <c r="F816" s="196"/>
      <c r="G816" s="196"/>
      <c r="H816" s="196"/>
    </row>
    <row r="817" spans="1:8" s="148" customFormat="1">
      <c r="A817" s="153"/>
      <c r="B817" s="153"/>
      <c r="C817" s="196"/>
      <c r="D817" s="196"/>
      <c r="E817" s="196"/>
      <c r="F817" s="196"/>
      <c r="G817" s="196"/>
      <c r="H817" s="196"/>
    </row>
    <row r="818" spans="1:8" s="148" customFormat="1">
      <c r="A818" s="153"/>
      <c r="B818" s="153"/>
      <c r="C818" s="196"/>
      <c r="D818" s="196"/>
      <c r="E818" s="196"/>
      <c r="F818" s="196"/>
      <c r="G818" s="196"/>
      <c r="H818" s="196"/>
    </row>
    <row r="819" spans="1:8" s="148" customFormat="1">
      <c r="A819" s="153"/>
      <c r="B819" s="153"/>
      <c r="C819" s="196"/>
      <c r="D819" s="196"/>
      <c r="E819" s="196"/>
      <c r="F819" s="196"/>
      <c r="G819" s="196"/>
      <c r="H819" s="196"/>
    </row>
    <row r="820" spans="1:8" s="148" customFormat="1">
      <c r="A820" s="153"/>
      <c r="B820" s="153"/>
      <c r="C820" s="196"/>
      <c r="D820" s="196"/>
      <c r="E820" s="196"/>
      <c r="F820" s="196"/>
      <c r="G820" s="196"/>
      <c r="H820" s="196"/>
    </row>
    <row r="821" spans="1:8" s="148" customFormat="1">
      <c r="A821" s="153"/>
      <c r="B821" s="153"/>
      <c r="C821" s="196"/>
      <c r="D821" s="196"/>
      <c r="E821" s="196"/>
      <c r="F821" s="196"/>
      <c r="G821" s="196"/>
      <c r="H821" s="196"/>
    </row>
    <row r="822" spans="1:8" s="148" customFormat="1">
      <c r="A822" s="153"/>
      <c r="B822" s="153"/>
      <c r="C822" s="196"/>
      <c r="D822" s="196"/>
      <c r="E822" s="196"/>
      <c r="F822" s="196"/>
      <c r="G822" s="196"/>
      <c r="H822" s="196"/>
    </row>
    <row r="823" spans="1:8" s="148" customFormat="1">
      <c r="A823" s="153"/>
      <c r="B823" s="153"/>
      <c r="C823" s="196"/>
      <c r="D823" s="196"/>
      <c r="E823" s="196"/>
      <c r="F823" s="196"/>
      <c r="G823" s="196"/>
      <c r="H823" s="196"/>
    </row>
    <row r="824" spans="1:8" s="148" customFormat="1">
      <c r="A824" s="153"/>
      <c r="B824" s="153"/>
      <c r="C824" s="196"/>
      <c r="D824" s="196"/>
      <c r="E824" s="196"/>
      <c r="F824" s="196"/>
      <c r="G824" s="196"/>
      <c r="H824" s="196"/>
    </row>
    <row r="825" spans="1:8" s="148" customFormat="1">
      <c r="A825" s="153"/>
      <c r="B825" s="153"/>
      <c r="C825" s="196"/>
      <c r="D825" s="196"/>
      <c r="E825" s="196"/>
      <c r="F825" s="196"/>
      <c r="G825" s="196"/>
      <c r="H825" s="196"/>
    </row>
    <row r="826" spans="1:8" s="148" customFormat="1">
      <c r="A826" s="153"/>
      <c r="B826" s="153"/>
      <c r="C826" s="196"/>
      <c r="D826" s="196"/>
      <c r="E826" s="196"/>
      <c r="F826" s="196"/>
      <c r="G826" s="196"/>
      <c r="H826" s="196"/>
    </row>
    <row r="827" spans="1:8" s="148" customFormat="1">
      <c r="A827" s="153"/>
      <c r="B827" s="153"/>
      <c r="C827" s="196"/>
      <c r="D827" s="196"/>
      <c r="E827" s="196"/>
      <c r="F827" s="196"/>
      <c r="G827" s="196"/>
      <c r="H827" s="196"/>
    </row>
    <row r="828" spans="1:8" s="148" customFormat="1">
      <c r="A828" s="153"/>
      <c r="B828" s="153"/>
      <c r="C828" s="196"/>
      <c r="D828" s="196"/>
      <c r="E828" s="196"/>
      <c r="F828" s="196"/>
      <c r="G828" s="196"/>
      <c r="H828" s="196"/>
    </row>
    <row r="829" spans="1:8" s="148" customFormat="1">
      <c r="A829" s="153"/>
      <c r="B829" s="153"/>
      <c r="C829" s="196"/>
      <c r="D829" s="196"/>
      <c r="E829" s="196"/>
      <c r="F829" s="196"/>
      <c r="G829" s="196"/>
      <c r="H829" s="196"/>
    </row>
    <row r="830" spans="1:8" s="148" customFormat="1">
      <c r="A830" s="153"/>
      <c r="B830" s="153"/>
      <c r="C830" s="196"/>
      <c r="D830" s="196"/>
      <c r="E830" s="196"/>
      <c r="F830" s="196"/>
      <c r="G830" s="196"/>
      <c r="H830" s="196"/>
    </row>
    <row r="831" spans="1:8" s="148" customFormat="1">
      <c r="A831" s="153"/>
      <c r="B831" s="153"/>
      <c r="C831" s="196"/>
      <c r="D831" s="196"/>
      <c r="E831" s="196"/>
      <c r="F831" s="196"/>
      <c r="G831" s="196"/>
      <c r="H831" s="196"/>
    </row>
    <row r="832" spans="1:8" s="148" customFormat="1">
      <c r="A832" s="153"/>
      <c r="B832" s="153"/>
      <c r="C832" s="196"/>
      <c r="D832" s="196"/>
      <c r="E832" s="196"/>
      <c r="F832" s="196"/>
      <c r="G832" s="196"/>
      <c r="H832" s="196"/>
    </row>
    <row r="833" spans="1:8" s="148" customFormat="1">
      <c r="A833" s="153"/>
      <c r="B833" s="153"/>
      <c r="C833" s="196"/>
      <c r="D833" s="196"/>
      <c r="E833" s="196"/>
      <c r="F833" s="196"/>
      <c r="G833" s="196"/>
      <c r="H833" s="196"/>
    </row>
    <row r="834" spans="1:8" s="148" customFormat="1">
      <c r="A834" s="153"/>
      <c r="B834" s="153"/>
      <c r="C834" s="196"/>
      <c r="D834" s="196"/>
      <c r="E834" s="196"/>
      <c r="F834" s="196"/>
      <c r="G834" s="196"/>
      <c r="H834" s="196"/>
    </row>
    <row r="835" spans="1:8" s="148" customFormat="1">
      <c r="A835" s="153"/>
      <c r="B835" s="153"/>
      <c r="C835" s="196"/>
      <c r="D835" s="196"/>
      <c r="E835" s="196"/>
      <c r="F835" s="196"/>
      <c r="G835" s="196"/>
      <c r="H835" s="196"/>
    </row>
    <row r="836" spans="1:8" s="148" customFormat="1">
      <c r="A836" s="153"/>
      <c r="B836" s="153"/>
      <c r="C836" s="196"/>
      <c r="D836" s="196"/>
      <c r="E836" s="196"/>
      <c r="F836" s="196"/>
      <c r="G836" s="196"/>
      <c r="H836" s="196"/>
    </row>
    <row r="837" spans="1:8" s="148" customFormat="1">
      <c r="A837" s="153"/>
      <c r="B837" s="153"/>
      <c r="C837" s="196"/>
      <c r="D837" s="196"/>
      <c r="E837" s="196"/>
      <c r="F837" s="196"/>
      <c r="G837" s="196"/>
      <c r="H837" s="196"/>
    </row>
    <row r="838" spans="1:8" s="148" customFormat="1">
      <c r="A838" s="153"/>
      <c r="B838" s="153"/>
      <c r="C838" s="196"/>
      <c r="D838" s="196"/>
      <c r="E838" s="196"/>
      <c r="F838" s="196"/>
      <c r="G838" s="196"/>
      <c r="H838" s="196"/>
    </row>
    <row r="839" spans="1:8" s="148" customFormat="1">
      <c r="A839" s="153"/>
      <c r="B839" s="153"/>
      <c r="C839" s="196"/>
      <c r="D839" s="196"/>
      <c r="E839" s="196"/>
      <c r="F839" s="196"/>
      <c r="G839" s="196"/>
      <c r="H839" s="196"/>
    </row>
    <row r="840" spans="1:8" s="148" customFormat="1">
      <c r="A840" s="153"/>
      <c r="B840" s="153"/>
      <c r="C840" s="196"/>
      <c r="D840" s="196"/>
      <c r="E840" s="196"/>
      <c r="F840" s="196"/>
      <c r="G840" s="196"/>
      <c r="H840" s="196"/>
    </row>
    <row r="841" spans="1:8" s="148" customFormat="1">
      <c r="A841" s="153"/>
      <c r="B841" s="153"/>
      <c r="C841" s="196"/>
      <c r="D841" s="196"/>
      <c r="E841" s="196"/>
      <c r="F841" s="196"/>
      <c r="G841" s="196"/>
      <c r="H841" s="196"/>
    </row>
    <row r="842" spans="1:8" s="148" customFormat="1">
      <c r="A842" s="153"/>
      <c r="B842" s="153"/>
      <c r="C842" s="196"/>
      <c r="D842" s="196"/>
      <c r="E842" s="196"/>
      <c r="F842" s="196"/>
      <c r="G842" s="196"/>
      <c r="H842" s="196"/>
    </row>
    <row r="843" spans="1:8" s="148" customFormat="1">
      <c r="A843" s="153"/>
      <c r="B843" s="153"/>
      <c r="C843" s="196"/>
      <c r="D843" s="196"/>
      <c r="E843" s="196"/>
      <c r="F843" s="196"/>
      <c r="G843" s="196"/>
      <c r="H843" s="196"/>
    </row>
    <row r="844" spans="1:8" s="148" customFormat="1">
      <c r="A844" s="153"/>
      <c r="B844" s="153"/>
      <c r="C844" s="196"/>
      <c r="D844" s="196"/>
      <c r="E844" s="196"/>
      <c r="F844" s="196"/>
      <c r="G844" s="196"/>
      <c r="H844" s="196"/>
    </row>
    <row r="845" spans="1:8" s="148" customFormat="1">
      <c r="A845" s="153"/>
      <c r="B845" s="153"/>
      <c r="C845" s="196"/>
      <c r="D845" s="196"/>
      <c r="E845" s="196"/>
      <c r="F845" s="196"/>
      <c r="G845" s="196"/>
      <c r="H845" s="196"/>
    </row>
    <row r="846" spans="1:8" s="148" customFormat="1">
      <c r="A846" s="153"/>
      <c r="B846" s="153"/>
      <c r="C846" s="196"/>
      <c r="D846" s="196"/>
      <c r="E846" s="196"/>
      <c r="F846" s="196"/>
      <c r="G846" s="196"/>
      <c r="H846" s="196"/>
    </row>
    <row r="847" spans="1:8" s="148" customFormat="1">
      <c r="A847" s="153"/>
      <c r="B847" s="153"/>
      <c r="C847" s="196"/>
      <c r="D847" s="196"/>
      <c r="E847" s="196"/>
      <c r="F847" s="196"/>
      <c r="G847" s="196"/>
      <c r="H847" s="196"/>
    </row>
    <row r="848" spans="1:8" s="148" customFormat="1">
      <c r="A848" s="153"/>
      <c r="B848" s="153"/>
      <c r="C848" s="196"/>
      <c r="D848" s="196"/>
      <c r="E848" s="196"/>
      <c r="F848" s="196"/>
      <c r="G848" s="196"/>
      <c r="H848" s="196"/>
    </row>
    <row r="849" spans="1:8" s="148" customFormat="1">
      <c r="A849" s="153"/>
      <c r="B849" s="153"/>
      <c r="C849" s="196"/>
      <c r="D849" s="196"/>
      <c r="E849" s="196"/>
      <c r="F849" s="196"/>
      <c r="G849" s="196"/>
      <c r="H849" s="196"/>
    </row>
    <row r="850" spans="1:8" s="148" customFormat="1">
      <c r="A850" s="153"/>
      <c r="B850" s="153"/>
      <c r="C850" s="196"/>
      <c r="D850" s="196"/>
      <c r="E850" s="196"/>
      <c r="F850" s="196"/>
      <c r="G850" s="196"/>
      <c r="H850" s="196"/>
    </row>
    <row r="851" spans="1:8" s="148" customFormat="1">
      <c r="A851" s="153"/>
      <c r="B851" s="153"/>
      <c r="C851" s="196"/>
      <c r="D851" s="196"/>
      <c r="E851" s="196"/>
      <c r="F851" s="196"/>
      <c r="G851" s="196"/>
      <c r="H851" s="196"/>
    </row>
    <row r="852" spans="1:8" s="148" customFormat="1">
      <c r="A852" s="153"/>
      <c r="B852" s="153"/>
      <c r="C852" s="196"/>
      <c r="D852" s="196"/>
      <c r="E852" s="196"/>
      <c r="F852" s="196"/>
      <c r="G852" s="196"/>
      <c r="H852" s="196"/>
    </row>
    <row r="853" spans="1:8" s="148" customFormat="1">
      <c r="A853" s="153"/>
      <c r="B853" s="153"/>
      <c r="C853" s="196"/>
      <c r="D853" s="196"/>
      <c r="E853" s="196"/>
      <c r="F853" s="196"/>
      <c r="G853" s="196"/>
      <c r="H853" s="196"/>
    </row>
    <row r="854" spans="1:8" s="148" customFormat="1">
      <c r="A854" s="153"/>
      <c r="B854" s="153"/>
      <c r="C854" s="196"/>
      <c r="D854" s="196"/>
      <c r="E854" s="196"/>
      <c r="F854" s="196"/>
      <c r="G854" s="196"/>
      <c r="H854" s="196"/>
    </row>
    <row r="855" spans="1:8" s="148" customFormat="1">
      <c r="A855" s="153"/>
      <c r="B855" s="153"/>
      <c r="C855" s="196"/>
      <c r="D855" s="196"/>
      <c r="E855" s="196"/>
      <c r="F855" s="196"/>
      <c r="G855" s="196"/>
      <c r="H855" s="196"/>
    </row>
    <row r="856" spans="1:8" s="148" customFormat="1">
      <c r="A856" s="153"/>
      <c r="B856" s="153"/>
      <c r="C856" s="196"/>
      <c r="D856" s="196"/>
      <c r="E856" s="196"/>
      <c r="F856" s="196"/>
      <c r="G856" s="196"/>
      <c r="H856" s="196"/>
    </row>
    <row r="857" spans="1:8" s="148" customFormat="1">
      <c r="A857" s="153"/>
      <c r="B857" s="153"/>
      <c r="C857" s="196"/>
      <c r="D857" s="196"/>
      <c r="E857" s="196"/>
      <c r="F857" s="196"/>
      <c r="G857" s="196"/>
      <c r="H857" s="196"/>
    </row>
    <row r="858" spans="1:8" s="148" customFormat="1">
      <c r="A858" s="153"/>
      <c r="B858" s="153"/>
      <c r="C858" s="196"/>
      <c r="D858" s="196"/>
      <c r="E858" s="196"/>
      <c r="F858" s="196"/>
      <c r="G858" s="196"/>
      <c r="H858" s="196"/>
    </row>
    <row r="859" spans="1:8" s="148" customFormat="1">
      <c r="A859" s="153"/>
      <c r="B859" s="153"/>
      <c r="C859" s="196"/>
      <c r="D859" s="196"/>
      <c r="E859" s="196"/>
      <c r="F859" s="196"/>
      <c r="G859" s="196"/>
      <c r="H859" s="196"/>
    </row>
    <row r="860" spans="1:8" s="148" customFormat="1">
      <c r="A860" s="153"/>
      <c r="B860" s="153"/>
      <c r="C860" s="196"/>
      <c r="D860" s="196"/>
      <c r="E860" s="196"/>
      <c r="F860" s="196"/>
      <c r="G860" s="196"/>
      <c r="H860" s="196"/>
    </row>
    <row r="861" spans="1:8" s="148" customFormat="1">
      <c r="A861" s="153"/>
      <c r="B861" s="153"/>
      <c r="C861" s="196"/>
      <c r="D861" s="196"/>
      <c r="E861" s="196"/>
      <c r="F861" s="196"/>
      <c r="G861" s="196"/>
      <c r="H861" s="196"/>
    </row>
    <row r="862" spans="1:8" s="148" customFormat="1">
      <c r="A862" s="153"/>
      <c r="B862" s="153"/>
      <c r="C862" s="196"/>
      <c r="D862" s="196"/>
      <c r="E862" s="196"/>
      <c r="F862" s="196"/>
      <c r="G862" s="196"/>
      <c r="H862" s="196"/>
    </row>
    <row r="863" spans="1:8" s="148" customFormat="1">
      <c r="A863" s="153"/>
      <c r="B863" s="153"/>
      <c r="C863" s="196"/>
      <c r="D863" s="196"/>
      <c r="E863" s="196"/>
      <c r="F863" s="196"/>
      <c r="G863" s="196"/>
      <c r="H863" s="196"/>
    </row>
    <row r="864" spans="1:8" s="148" customFormat="1">
      <c r="A864" s="153"/>
      <c r="B864" s="153"/>
      <c r="C864" s="196"/>
      <c r="D864" s="196"/>
      <c r="E864" s="196"/>
      <c r="F864" s="196"/>
      <c r="G864" s="196"/>
      <c r="H864" s="196"/>
    </row>
    <row r="865" spans="1:8" s="148" customFormat="1">
      <c r="A865" s="153"/>
      <c r="B865" s="153"/>
      <c r="C865" s="196"/>
      <c r="D865" s="196"/>
      <c r="E865" s="196"/>
      <c r="F865" s="196"/>
      <c r="G865" s="196"/>
      <c r="H865" s="196"/>
    </row>
    <row r="866" spans="1:8" s="148" customFormat="1">
      <c r="A866" s="153"/>
      <c r="B866" s="153"/>
      <c r="C866" s="196"/>
      <c r="D866" s="196"/>
      <c r="E866" s="196"/>
      <c r="F866" s="196"/>
      <c r="G866" s="196"/>
      <c r="H866" s="196"/>
    </row>
    <row r="867" spans="1:8" s="148" customFormat="1">
      <c r="A867" s="153"/>
      <c r="B867" s="153"/>
      <c r="C867" s="196"/>
      <c r="D867" s="196"/>
      <c r="E867" s="196"/>
      <c r="F867" s="196"/>
      <c r="G867" s="196"/>
      <c r="H867" s="196"/>
    </row>
    <row r="868" spans="1:8" s="148" customFormat="1">
      <c r="A868" s="153"/>
      <c r="B868" s="153"/>
      <c r="C868" s="196"/>
      <c r="D868" s="196"/>
      <c r="E868" s="196"/>
      <c r="F868" s="196"/>
      <c r="G868" s="196"/>
      <c r="H868" s="196"/>
    </row>
    <row r="869" spans="1:8" s="148" customFormat="1">
      <c r="A869" s="153"/>
      <c r="B869" s="153"/>
      <c r="C869" s="196"/>
      <c r="D869" s="196"/>
      <c r="E869" s="196"/>
      <c r="F869" s="196"/>
      <c r="G869" s="196"/>
      <c r="H869" s="196"/>
    </row>
    <row r="870" spans="1:8" s="148" customFormat="1">
      <c r="A870" s="153"/>
      <c r="B870" s="153"/>
      <c r="C870" s="196"/>
      <c r="D870" s="196"/>
      <c r="E870" s="196"/>
      <c r="F870" s="196"/>
      <c r="G870" s="196"/>
      <c r="H870" s="196"/>
    </row>
    <row r="871" spans="1:8" s="148" customFormat="1">
      <c r="A871" s="153"/>
      <c r="B871" s="153"/>
      <c r="C871" s="196"/>
      <c r="D871" s="196"/>
      <c r="E871" s="196"/>
      <c r="F871" s="196"/>
      <c r="G871" s="196"/>
      <c r="H871" s="196"/>
    </row>
    <row r="872" spans="1:8" s="148" customFormat="1">
      <c r="A872" s="153"/>
      <c r="B872" s="153"/>
      <c r="C872" s="196"/>
      <c r="D872" s="196"/>
      <c r="E872" s="196"/>
      <c r="F872" s="196"/>
      <c r="G872" s="196"/>
      <c r="H872" s="196"/>
    </row>
    <row r="873" spans="1:8" s="148" customFormat="1">
      <c r="A873" s="153"/>
      <c r="B873" s="153"/>
      <c r="C873" s="196"/>
      <c r="D873" s="196"/>
      <c r="E873" s="196"/>
      <c r="F873" s="196"/>
      <c r="G873" s="196"/>
      <c r="H873" s="196"/>
    </row>
    <row r="874" spans="1:8" s="148" customFormat="1">
      <c r="A874" s="153"/>
      <c r="B874" s="153"/>
      <c r="C874" s="196"/>
      <c r="D874" s="196"/>
      <c r="E874" s="196"/>
      <c r="F874" s="196"/>
      <c r="G874" s="196"/>
      <c r="H874" s="196"/>
    </row>
    <row r="875" spans="1:8" s="148" customFormat="1">
      <c r="A875" s="153"/>
      <c r="B875" s="153"/>
      <c r="C875" s="196"/>
      <c r="D875" s="196"/>
      <c r="E875" s="196"/>
      <c r="F875" s="196"/>
      <c r="G875" s="196"/>
      <c r="H875" s="196"/>
    </row>
    <row r="876" spans="1:8" s="148" customFormat="1">
      <c r="A876" s="153"/>
      <c r="B876" s="153"/>
      <c r="C876" s="196"/>
      <c r="D876" s="196"/>
      <c r="E876" s="196"/>
      <c r="F876" s="196"/>
      <c r="G876" s="196"/>
      <c r="H876" s="196"/>
    </row>
    <row r="877" spans="1:8" s="148" customFormat="1">
      <c r="A877" s="153"/>
      <c r="B877" s="153"/>
      <c r="C877" s="196"/>
      <c r="D877" s="196"/>
      <c r="E877" s="196"/>
      <c r="F877" s="196"/>
      <c r="G877" s="196"/>
      <c r="H877" s="196"/>
    </row>
    <row r="878" spans="1:8" s="148" customFormat="1">
      <c r="A878" s="153"/>
      <c r="B878" s="153"/>
      <c r="C878" s="196"/>
      <c r="D878" s="196"/>
      <c r="E878" s="196"/>
      <c r="F878" s="196"/>
      <c r="G878" s="196"/>
      <c r="H878" s="196"/>
    </row>
    <row r="879" spans="1:8" s="148" customFormat="1">
      <c r="A879" s="153"/>
      <c r="B879" s="153"/>
      <c r="C879" s="196"/>
      <c r="D879" s="196"/>
      <c r="E879" s="196"/>
      <c r="F879" s="196"/>
      <c r="G879" s="196"/>
      <c r="H879" s="196"/>
    </row>
    <row r="880" spans="1:8" s="148" customFormat="1">
      <c r="A880" s="153"/>
      <c r="B880" s="153"/>
      <c r="C880" s="196"/>
      <c r="D880" s="196"/>
      <c r="E880" s="196"/>
      <c r="F880" s="196"/>
      <c r="G880" s="196"/>
      <c r="H880" s="196"/>
    </row>
    <row r="881" spans="1:8" s="148" customFormat="1">
      <c r="A881" s="153"/>
      <c r="B881" s="153"/>
      <c r="C881" s="196"/>
      <c r="D881" s="196"/>
      <c r="E881" s="196"/>
      <c r="F881" s="196"/>
      <c r="G881" s="196"/>
      <c r="H881" s="196"/>
    </row>
    <row r="882" spans="1:8" s="148" customFormat="1">
      <c r="A882" s="153"/>
      <c r="B882" s="153"/>
      <c r="C882" s="196"/>
      <c r="D882" s="196"/>
      <c r="E882" s="196"/>
      <c r="F882" s="196"/>
      <c r="G882" s="196"/>
      <c r="H882" s="196"/>
    </row>
    <row r="883" spans="1:8" s="148" customFormat="1">
      <c r="A883" s="153"/>
      <c r="B883" s="153"/>
      <c r="C883" s="196"/>
      <c r="D883" s="196"/>
      <c r="E883" s="196"/>
      <c r="F883" s="196"/>
      <c r="G883" s="196"/>
      <c r="H883" s="196"/>
    </row>
    <row r="884" spans="1:8" s="148" customFormat="1">
      <c r="A884" s="153"/>
      <c r="B884" s="153"/>
      <c r="C884" s="196"/>
      <c r="D884" s="196"/>
      <c r="E884" s="196"/>
      <c r="F884" s="196"/>
      <c r="G884" s="196"/>
      <c r="H884" s="196"/>
    </row>
    <row r="885" spans="1:8" s="148" customFormat="1">
      <c r="A885" s="153"/>
      <c r="B885" s="153"/>
      <c r="C885" s="196"/>
      <c r="D885" s="196"/>
      <c r="E885" s="196"/>
      <c r="F885" s="196"/>
      <c r="G885" s="196"/>
      <c r="H885" s="196"/>
    </row>
    <row r="886" spans="1:8" s="148" customFormat="1">
      <c r="A886" s="153"/>
      <c r="B886" s="153"/>
      <c r="C886" s="196"/>
      <c r="D886" s="196"/>
      <c r="E886" s="196"/>
      <c r="F886" s="196"/>
      <c r="G886" s="196"/>
      <c r="H886" s="196"/>
    </row>
    <row r="887" spans="1:8" s="148" customFormat="1">
      <c r="A887" s="153"/>
      <c r="B887" s="153"/>
      <c r="C887" s="196"/>
      <c r="D887" s="196"/>
      <c r="E887" s="196"/>
      <c r="F887" s="196"/>
      <c r="G887" s="196"/>
      <c r="H887" s="196"/>
    </row>
    <row r="888" spans="1:8" s="148" customFormat="1">
      <c r="A888" s="153"/>
      <c r="B888" s="153"/>
      <c r="C888" s="196"/>
      <c r="D888" s="196"/>
      <c r="E888" s="196"/>
      <c r="F888" s="196"/>
      <c r="G888" s="196"/>
      <c r="H888" s="196"/>
    </row>
    <row r="889" spans="1:8" s="148" customFormat="1">
      <c r="A889" s="153"/>
      <c r="B889" s="153"/>
      <c r="C889" s="196"/>
      <c r="D889" s="196"/>
      <c r="E889" s="196"/>
      <c r="F889" s="196"/>
      <c r="G889" s="196"/>
      <c r="H889" s="196"/>
    </row>
    <row r="890" spans="1:8" s="148" customFormat="1">
      <c r="A890" s="153"/>
      <c r="B890" s="153"/>
      <c r="C890" s="196"/>
      <c r="D890" s="196"/>
      <c r="E890" s="196"/>
      <c r="F890" s="196"/>
      <c r="G890" s="196"/>
      <c r="H890" s="196"/>
    </row>
    <row r="891" spans="1:8" s="148" customFormat="1">
      <c r="A891" s="153"/>
      <c r="B891" s="153"/>
      <c r="C891" s="196"/>
      <c r="D891" s="196"/>
      <c r="E891" s="196"/>
      <c r="F891" s="196"/>
      <c r="G891" s="196"/>
      <c r="H891" s="196"/>
    </row>
    <row r="892" spans="1:8" s="148" customFormat="1">
      <c r="A892" s="153"/>
      <c r="B892" s="153"/>
      <c r="C892" s="196"/>
      <c r="D892" s="196"/>
      <c r="E892" s="196"/>
      <c r="F892" s="196"/>
      <c r="G892" s="196"/>
      <c r="H892" s="196"/>
    </row>
    <row r="893" spans="1:8" s="148" customFormat="1">
      <c r="A893" s="153"/>
      <c r="B893" s="153"/>
      <c r="C893" s="196"/>
      <c r="D893" s="196"/>
      <c r="E893" s="196"/>
      <c r="F893" s="196"/>
      <c r="G893" s="196"/>
      <c r="H893" s="196"/>
    </row>
    <row r="894" spans="1:8" s="148" customFormat="1">
      <c r="A894" s="153"/>
      <c r="B894" s="153"/>
      <c r="C894" s="196"/>
      <c r="D894" s="196"/>
      <c r="E894" s="196"/>
      <c r="F894" s="196"/>
      <c r="G894" s="196"/>
      <c r="H894" s="196"/>
    </row>
    <row r="895" spans="1:8" s="148" customFormat="1">
      <c r="A895" s="153"/>
      <c r="B895" s="153"/>
      <c r="C895" s="196"/>
      <c r="D895" s="196"/>
      <c r="E895" s="196"/>
      <c r="F895" s="196"/>
      <c r="G895" s="196"/>
      <c r="H895" s="196"/>
    </row>
    <row r="896" spans="1:8" s="148" customFormat="1">
      <c r="A896" s="153"/>
      <c r="B896" s="153"/>
      <c r="C896" s="196"/>
      <c r="D896" s="196"/>
      <c r="E896" s="196"/>
      <c r="F896" s="196"/>
      <c r="G896" s="196"/>
      <c r="H896" s="196"/>
    </row>
    <row r="897" spans="1:8" s="148" customFormat="1">
      <c r="A897" s="153"/>
      <c r="B897" s="153"/>
      <c r="C897" s="196"/>
      <c r="D897" s="196"/>
      <c r="E897" s="196"/>
      <c r="F897" s="196"/>
      <c r="G897" s="196"/>
      <c r="H897" s="196"/>
    </row>
    <row r="898" spans="1:8" s="148" customFormat="1">
      <c r="A898" s="153"/>
      <c r="B898" s="153"/>
      <c r="C898" s="196"/>
      <c r="D898" s="196"/>
      <c r="E898" s="196"/>
      <c r="F898" s="196"/>
      <c r="G898" s="196"/>
      <c r="H898" s="196"/>
    </row>
    <row r="899" spans="1:8" s="148" customFormat="1">
      <c r="A899" s="153"/>
      <c r="B899" s="153"/>
      <c r="C899" s="196"/>
      <c r="D899" s="196"/>
      <c r="E899" s="196"/>
      <c r="F899" s="196"/>
      <c r="G899" s="196"/>
      <c r="H899" s="196"/>
    </row>
    <row r="900" spans="1:8" s="148" customFormat="1">
      <c r="A900" s="153"/>
      <c r="B900" s="153"/>
      <c r="C900" s="196"/>
      <c r="D900" s="196"/>
      <c r="E900" s="196"/>
      <c r="F900" s="196"/>
      <c r="G900" s="196"/>
      <c r="H900" s="196"/>
    </row>
    <row r="901" spans="1:8" s="148" customFormat="1">
      <c r="A901" s="153"/>
      <c r="B901" s="153"/>
      <c r="C901" s="196"/>
      <c r="D901" s="196"/>
      <c r="E901" s="196"/>
      <c r="F901" s="196"/>
      <c r="G901" s="196"/>
      <c r="H901" s="196"/>
    </row>
    <row r="902" spans="1:8" s="148" customFormat="1">
      <c r="A902" s="153"/>
      <c r="B902" s="153"/>
      <c r="C902" s="196"/>
      <c r="D902" s="196"/>
      <c r="E902" s="196"/>
      <c r="F902" s="196"/>
      <c r="G902" s="196"/>
      <c r="H902" s="196"/>
    </row>
    <row r="903" spans="1:8" s="148" customFormat="1">
      <c r="A903" s="153"/>
      <c r="B903" s="153"/>
      <c r="C903" s="196"/>
      <c r="D903" s="196"/>
      <c r="E903" s="196"/>
      <c r="F903" s="196"/>
      <c r="G903" s="196"/>
      <c r="H903" s="196"/>
    </row>
    <row r="904" spans="1:8" s="148" customFormat="1">
      <c r="A904" s="153"/>
      <c r="B904" s="153"/>
      <c r="C904" s="196"/>
      <c r="D904" s="196"/>
      <c r="E904" s="196"/>
      <c r="F904" s="196"/>
      <c r="G904" s="196"/>
      <c r="H904" s="196"/>
    </row>
    <row r="905" spans="1:8" s="148" customFormat="1">
      <c r="A905" s="153"/>
      <c r="B905" s="153"/>
      <c r="C905" s="196"/>
      <c r="D905" s="196"/>
      <c r="E905" s="196"/>
      <c r="F905" s="196"/>
      <c r="G905" s="196"/>
      <c r="H905" s="196"/>
    </row>
    <row r="906" spans="1:8" s="148" customFormat="1">
      <c r="A906" s="153"/>
      <c r="B906" s="153"/>
      <c r="C906" s="196"/>
      <c r="D906" s="196"/>
      <c r="E906" s="196"/>
      <c r="F906" s="196"/>
      <c r="G906" s="196"/>
      <c r="H906" s="196"/>
    </row>
    <row r="907" spans="1:8" s="148" customFormat="1">
      <c r="A907" s="153"/>
      <c r="B907" s="153"/>
      <c r="C907" s="196"/>
      <c r="D907" s="196"/>
      <c r="E907" s="196"/>
      <c r="F907" s="196"/>
      <c r="G907" s="196"/>
      <c r="H907" s="196"/>
    </row>
    <row r="908" spans="1:8" s="148" customFormat="1">
      <c r="A908" s="153"/>
      <c r="B908" s="153"/>
      <c r="C908" s="196"/>
      <c r="D908" s="196"/>
      <c r="E908" s="196"/>
      <c r="F908" s="196"/>
      <c r="G908" s="196"/>
      <c r="H908" s="196"/>
    </row>
    <row r="909" spans="1:8" s="148" customFormat="1">
      <c r="A909" s="153"/>
      <c r="B909" s="153"/>
      <c r="C909" s="196"/>
      <c r="D909" s="196"/>
      <c r="E909" s="196"/>
      <c r="F909" s="196"/>
      <c r="G909" s="196"/>
      <c r="H909" s="196"/>
    </row>
    <row r="910" spans="1:8" s="148" customFormat="1">
      <c r="A910" s="153"/>
      <c r="B910" s="153"/>
      <c r="C910" s="196"/>
      <c r="D910" s="196"/>
      <c r="E910" s="196"/>
      <c r="F910" s="196"/>
      <c r="G910" s="196"/>
      <c r="H910" s="196"/>
    </row>
    <row r="911" spans="1:8" s="148" customFormat="1">
      <c r="A911" s="153"/>
      <c r="B911" s="153"/>
      <c r="C911" s="196"/>
      <c r="D911" s="196"/>
      <c r="E911" s="196"/>
      <c r="F911" s="196"/>
      <c r="G911" s="196"/>
      <c r="H911" s="196"/>
    </row>
    <row r="912" spans="1:8" s="148" customFormat="1">
      <c r="A912" s="153"/>
      <c r="B912" s="153"/>
      <c r="C912" s="196"/>
      <c r="D912" s="196"/>
      <c r="E912" s="196"/>
      <c r="F912" s="196"/>
      <c r="G912" s="196"/>
      <c r="H912" s="196"/>
    </row>
    <row r="913" spans="1:8" s="148" customFormat="1">
      <c r="A913" s="153"/>
      <c r="B913" s="153"/>
      <c r="C913" s="196"/>
      <c r="D913" s="196"/>
      <c r="E913" s="196"/>
      <c r="F913" s="196"/>
      <c r="G913" s="196"/>
      <c r="H913" s="196"/>
    </row>
    <row r="914" spans="1:8" s="148" customFormat="1">
      <c r="A914" s="153"/>
      <c r="B914" s="153"/>
      <c r="C914" s="196"/>
      <c r="D914" s="196"/>
      <c r="E914" s="196"/>
      <c r="F914" s="196"/>
      <c r="G914" s="196"/>
      <c r="H914" s="196"/>
    </row>
    <row r="915" spans="1:8" s="148" customFormat="1">
      <c r="A915" s="153"/>
      <c r="B915" s="153"/>
      <c r="C915" s="196"/>
      <c r="D915" s="196"/>
      <c r="E915" s="196"/>
      <c r="F915" s="196"/>
      <c r="G915" s="196"/>
      <c r="H915" s="196"/>
    </row>
    <row r="916" spans="1:8" s="148" customFormat="1">
      <c r="A916" s="153"/>
      <c r="B916" s="153"/>
      <c r="C916" s="196"/>
      <c r="D916" s="196"/>
      <c r="E916" s="196"/>
      <c r="F916" s="196"/>
      <c r="G916" s="196"/>
      <c r="H916" s="196"/>
    </row>
    <row r="917" spans="1:8" s="148" customFormat="1">
      <c r="A917" s="153"/>
      <c r="B917" s="153"/>
      <c r="C917" s="196"/>
      <c r="D917" s="196"/>
      <c r="E917" s="196"/>
      <c r="F917" s="196"/>
      <c r="G917" s="196"/>
      <c r="H917" s="196"/>
    </row>
    <row r="918" spans="1:8" s="148" customFormat="1">
      <c r="A918" s="153"/>
      <c r="B918" s="153"/>
      <c r="C918" s="196"/>
      <c r="D918" s="196"/>
      <c r="E918" s="196"/>
      <c r="F918" s="196"/>
      <c r="G918" s="196"/>
      <c r="H918" s="196"/>
    </row>
    <row r="919" spans="1:8" s="148" customFormat="1">
      <c r="A919" s="153"/>
      <c r="B919" s="153"/>
      <c r="C919" s="196"/>
      <c r="D919" s="196"/>
      <c r="E919" s="196"/>
      <c r="F919" s="196"/>
      <c r="G919" s="196"/>
      <c r="H919" s="196"/>
    </row>
    <row r="920" spans="1:8" s="148" customFormat="1">
      <c r="A920" s="153"/>
      <c r="B920" s="153"/>
      <c r="C920" s="196"/>
      <c r="D920" s="196"/>
      <c r="E920" s="196"/>
      <c r="F920" s="196"/>
      <c r="G920" s="196"/>
      <c r="H920" s="196"/>
    </row>
    <row r="921" spans="1:8" s="148" customFormat="1">
      <c r="A921" s="153"/>
      <c r="B921" s="153"/>
      <c r="C921" s="196"/>
      <c r="D921" s="196"/>
      <c r="E921" s="196"/>
      <c r="F921" s="196"/>
      <c r="G921" s="196"/>
      <c r="H921" s="196"/>
    </row>
    <row r="922" spans="1:8" s="148" customFormat="1">
      <c r="A922" s="153"/>
      <c r="B922" s="153"/>
      <c r="C922" s="196"/>
      <c r="D922" s="196"/>
      <c r="E922" s="196"/>
      <c r="F922" s="196"/>
      <c r="G922" s="196"/>
      <c r="H922" s="196"/>
    </row>
    <row r="923" spans="1:8" s="148" customFormat="1">
      <c r="A923" s="153"/>
      <c r="B923" s="153"/>
      <c r="C923" s="196"/>
      <c r="D923" s="196"/>
      <c r="E923" s="196"/>
      <c r="F923" s="196"/>
      <c r="G923" s="196"/>
      <c r="H923" s="196"/>
    </row>
    <row r="924" spans="1:8" s="148" customFormat="1">
      <c r="A924" s="153"/>
      <c r="B924" s="153"/>
      <c r="C924" s="196"/>
      <c r="D924" s="196"/>
      <c r="E924" s="196"/>
      <c r="F924" s="196"/>
      <c r="G924" s="196"/>
      <c r="H924" s="196"/>
    </row>
    <row r="925" spans="1:8" s="148" customFormat="1">
      <c r="A925" s="153"/>
      <c r="B925" s="153"/>
      <c r="C925" s="196"/>
      <c r="D925" s="196"/>
      <c r="E925" s="196"/>
      <c r="F925" s="196"/>
      <c r="G925" s="196"/>
      <c r="H925" s="196"/>
    </row>
    <row r="926" spans="1:8" s="148" customFormat="1">
      <c r="A926" s="153"/>
      <c r="B926" s="153"/>
      <c r="C926" s="196"/>
      <c r="D926" s="196"/>
      <c r="E926" s="196"/>
      <c r="F926" s="196"/>
      <c r="G926" s="196"/>
      <c r="H926" s="196"/>
    </row>
    <row r="927" spans="1:8" s="148" customFormat="1">
      <c r="A927" s="153"/>
      <c r="B927" s="153"/>
      <c r="C927" s="196"/>
      <c r="D927" s="196"/>
      <c r="E927" s="196"/>
      <c r="F927" s="196"/>
      <c r="G927" s="196"/>
      <c r="H927" s="196"/>
    </row>
    <row r="928" spans="1:8" s="148" customFormat="1">
      <c r="A928" s="153"/>
      <c r="B928" s="153"/>
      <c r="C928" s="196"/>
      <c r="D928" s="196"/>
      <c r="E928" s="196"/>
      <c r="F928" s="196"/>
      <c r="G928" s="196"/>
      <c r="H928" s="196"/>
    </row>
    <row r="929" spans="1:8" s="148" customFormat="1">
      <c r="A929" s="153"/>
      <c r="B929" s="153"/>
      <c r="C929" s="196"/>
      <c r="D929" s="196"/>
      <c r="E929" s="196"/>
      <c r="F929" s="196"/>
      <c r="G929" s="196"/>
      <c r="H929" s="196"/>
    </row>
    <row r="930" spans="1:8" s="148" customFormat="1">
      <c r="A930" s="153"/>
      <c r="B930" s="153"/>
      <c r="C930" s="196"/>
      <c r="D930" s="196"/>
      <c r="E930" s="196"/>
      <c r="F930" s="196"/>
      <c r="G930" s="196"/>
      <c r="H930" s="196"/>
    </row>
    <row r="931" spans="1:8" s="148" customFormat="1">
      <c r="A931" s="153"/>
      <c r="B931" s="153"/>
      <c r="C931" s="196"/>
      <c r="D931" s="196"/>
      <c r="E931" s="196"/>
      <c r="F931" s="196"/>
      <c r="G931" s="196"/>
      <c r="H931" s="196"/>
    </row>
    <row r="932" spans="1:8" s="148" customFormat="1">
      <c r="A932" s="153"/>
      <c r="B932" s="153"/>
      <c r="C932" s="196"/>
      <c r="D932" s="196"/>
      <c r="E932" s="196"/>
      <c r="F932" s="196"/>
      <c r="G932" s="196"/>
      <c r="H932" s="196"/>
    </row>
    <row r="933" spans="1:8" s="148" customFormat="1">
      <c r="A933" s="153"/>
      <c r="B933" s="153"/>
      <c r="C933" s="196"/>
      <c r="D933" s="196"/>
      <c r="E933" s="196"/>
      <c r="F933" s="196"/>
      <c r="G933" s="196"/>
      <c r="H933" s="196"/>
    </row>
    <row r="934" spans="1:8" s="148" customFormat="1">
      <c r="A934" s="153"/>
      <c r="B934" s="153"/>
      <c r="C934" s="196"/>
      <c r="D934" s="196"/>
      <c r="E934" s="196"/>
      <c r="F934" s="196"/>
      <c r="G934" s="196"/>
      <c r="H934" s="196"/>
    </row>
    <row r="935" spans="1:8" s="148" customFormat="1">
      <c r="A935" s="153"/>
      <c r="B935" s="153"/>
      <c r="C935" s="196"/>
      <c r="D935" s="196"/>
      <c r="E935" s="196"/>
      <c r="F935" s="196"/>
      <c r="G935" s="196"/>
      <c r="H935" s="196"/>
    </row>
    <row r="936" spans="1:8" s="148" customFormat="1">
      <c r="A936" s="153"/>
      <c r="B936" s="153"/>
      <c r="C936" s="196"/>
      <c r="D936" s="196"/>
      <c r="E936" s="196"/>
      <c r="F936" s="196"/>
      <c r="G936" s="196"/>
      <c r="H936" s="196"/>
    </row>
    <row r="937" spans="1:8" s="148" customFormat="1">
      <c r="A937" s="153"/>
      <c r="B937" s="153"/>
      <c r="C937" s="196"/>
      <c r="D937" s="196"/>
      <c r="E937" s="196"/>
      <c r="F937" s="196"/>
      <c r="G937" s="196"/>
      <c r="H937" s="196"/>
    </row>
    <row r="938" spans="1:8" s="148" customFormat="1">
      <c r="A938" s="153"/>
      <c r="B938" s="153"/>
      <c r="C938" s="196"/>
      <c r="D938" s="196"/>
      <c r="E938" s="196"/>
      <c r="F938" s="196"/>
      <c r="G938" s="196"/>
      <c r="H938" s="196"/>
    </row>
    <row r="939" spans="1:8" s="148" customFormat="1">
      <c r="A939" s="153"/>
      <c r="B939" s="153"/>
      <c r="C939" s="196"/>
      <c r="D939" s="196"/>
      <c r="E939" s="196"/>
      <c r="F939" s="196"/>
      <c r="G939" s="196"/>
      <c r="H939" s="196"/>
    </row>
    <row r="940" spans="1:8" s="148" customFormat="1">
      <c r="A940" s="153"/>
      <c r="B940" s="153"/>
      <c r="C940" s="196"/>
      <c r="D940" s="196"/>
      <c r="E940" s="196"/>
      <c r="F940" s="196"/>
      <c r="G940" s="196"/>
      <c r="H940" s="196"/>
    </row>
    <row r="941" spans="1:8" s="148" customFormat="1">
      <c r="A941" s="153"/>
      <c r="B941" s="153"/>
      <c r="C941" s="196"/>
      <c r="D941" s="196"/>
      <c r="E941" s="196"/>
      <c r="F941" s="196"/>
      <c r="G941" s="196"/>
      <c r="H941" s="196"/>
    </row>
    <row r="942" spans="1:8" s="148" customFormat="1">
      <c r="A942" s="153"/>
      <c r="B942" s="153"/>
      <c r="C942" s="196"/>
      <c r="D942" s="196"/>
      <c r="E942" s="196"/>
      <c r="F942" s="196"/>
      <c r="G942" s="196"/>
      <c r="H942" s="196"/>
    </row>
    <row r="943" spans="1:8" s="148" customFormat="1">
      <c r="A943" s="153"/>
      <c r="B943" s="153"/>
      <c r="C943" s="196"/>
      <c r="D943" s="196"/>
      <c r="E943" s="196"/>
      <c r="F943" s="196"/>
      <c r="G943" s="196"/>
      <c r="H943" s="196"/>
    </row>
    <row r="944" spans="1:8" s="148" customFormat="1">
      <c r="A944" s="153"/>
      <c r="B944" s="153"/>
      <c r="C944" s="196"/>
      <c r="D944" s="196"/>
      <c r="E944" s="196"/>
      <c r="F944" s="196"/>
      <c r="G944" s="196"/>
      <c r="H944" s="196"/>
    </row>
    <row r="945" spans="1:8" s="148" customFormat="1">
      <c r="A945" s="153"/>
      <c r="B945" s="153"/>
      <c r="C945" s="196"/>
      <c r="D945" s="196"/>
      <c r="E945" s="196"/>
      <c r="F945" s="196"/>
      <c r="G945" s="196"/>
      <c r="H945" s="196"/>
    </row>
    <row r="946" spans="1:8" s="148" customFormat="1">
      <c r="A946" s="153"/>
      <c r="B946" s="153"/>
      <c r="C946" s="196"/>
      <c r="D946" s="196"/>
      <c r="E946" s="196"/>
      <c r="F946" s="196"/>
      <c r="G946" s="196"/>
      <c r="H946" s="196"/>
    </row>
    <row r="947" spans="1:8" s="148" customFormat="1">
      <c r="A947" s="153"/>
      <c r="B947" s="153"/>
      <c r="C947" s="196"/>
      <c r="D947" s="196"/>
      <c r="E947" s="196"/>
      <c r="F947" s="196"/>
      <c r="G947" s="196"/>
      <c r="H947" s="196"/>
    </row>
    <row r="948" spans="1:8" s="148" customFormat="1">
      <c r="A948" s="153"/>
      <c r="B948" s="153"/>
      <c r="C948" s="196"/>
      <c r="D948" s="196"/>
      <c r="E948" s="196"/>
      <c r="F948" s="196"/>
      <c r="G948" s="196"/>
      <c r="H948" s="196"/>
    </row>
    <row r="949" spans="1:8" s="148" customFormat="1">
      <c r="A949" s="153"/>
      <c r="B949" s="153"/>
      <c r="C949" s="196"/>
      <c r="D949" s="196"/>
      <c r="E949" s="196"/>
      <c r="F949" s="196"/>
      <c r="G949" s="196"/>
      <c r="H949" s="196"/>
    </row>
    <row r="950" spans="1:8" s="148" customFormat="1">
      <c r="A950" s="153"/>
      <c r="B950" s="153"/>
      <c r="C950" s="196"/>
      <c r="D950" s="196"/>
      <c r="E950" s="196"/>
      <c r="F950" s="196"/>
      <c r="G950" s="196"/>
      <c r="H950" s="196"/>
    </row>
    <row r="951" spans="1:8" s="148" customFormat="1">
      <c r="A951" s="153"/>
      <c r="B951" s="153"/>
      <c r="C951" s="196"/>
      <c r="D951" s="196"/>
      <c r="E951" s="196"/>
      <c r="F951" s="196"/>
      <c r="G951" s="196"/>
      <c r="H951" s="196"/>
    </row>
    <row r="952" spans="1:8" s="148" customFormat="1">
      <c r="A952" s="153"/>
      <c r="B952" s="153"/>
      <c r="C952" s="196"/>
      <c r="D952" s="196"/>
      <c r="E952" s="196"/>
      <c r="F952" s="196"/>
      <c r="G952" s="196"/>
      <c r="H952" s="196"/>
    </row>
    <row r="953" spans="1:8" s="148" customFormat="1">
      <c r="A953" s="153"/>
      <c r="B953" s="153"/>
      <c r="C953" s="196"/>
      <c r="D953" s="196"/>
      <c r="E953" s="196"/>
      <c r="F953" s="196"/>
      <c r="G953" s="196"/>
      <c r="H953" s="196"/>
    </row>
    <row r="954" spans="1:8" s="148" customFormat="1">
      <c r="A954" s="153"/>
      <c r="B954" s="153"/>
      <c r="C954" s="196"/>
      <c r="D954" s="196"/>
      <c r="E954" s="196"/>
      <c r="F954" s="196"/>
      <c r="G954" s="196"/>
      <c r="H954" s="196"/>
    </row>
    <row r="955" spans="1:8" s="148" customFormat="1">
      <c r="A955" s="153"/>
      <c r="B955" s="153"/>
      <c r="C955" s="196"/>
      <c r="D955" s="196"/>
      <c r="E955" s="196"/>
      <c r="F955" s="196"/>
      <c r="G955" s="196"/>
      <c r="H955" s="196"/>
    </row>
    <row r="956" spans="1:8" s="148" customFormat="1">
      <c r="A956" s="153"/>
      <c r="B956" s="153"/>
      <c r="C956" s="196"/>
      <c r="D956" s="196"/>
      <c r="E956" s="196"/>
      <c r="F956" s="196"/>
      <c r="G956" s="196"/>
      <c r="H956" s="196"/>
    </row>
    <row r="957" spans="1:8" s="148" customFormat="1">
      <c r="A957" s="153"/>
      <c r="B957" s="153"/>
      <c r="C957" s="196"/>
      <c r="D957" s="196"/>
      <c r="E957" s="196"/>
      <c r="F957" s="196"/>
      <c r="G957" s="196"/>
      <c r="H957" s="196"/>
    </row>
    <row r="958" spans="1:8" s="148" customFormat="1">
      <c r="A958" s="153"/>
      <c r="B958" s="153"/>
      <c r="C958" s="196"/>
      <c r="D958" s="196"/>
      <c r="E958" s="196"/>
      <c r="F958" s="196"/>
      <c r="G958" s="196"/>
      <c r="H958" s="196"/>
    </row>
    <row r="959" spans="1:8" s="148" customFormat="1">
      <c r="A959" s="153"/>
      <c r="B959" s="153"/>
      <c r="C959" s="196"/>
      <c r="D959" s="196"/>
      <c r="E959" s="196"/>
      <c r="F959" s="196"/>
      <c r="G959" s="196"/>
      <c r="H959" s="196"/>
    </row>
    <row r="960" spans="1:8" s="148" customFormat="1">
      <c r="A960" s="153"/>
      <c r="B960" s="153"/>
      <c r="C960" s="196"/>
      <c r="D960" s="196"/>
      <c r="E960" s="196"/>
      <c r="F960" s="196"/>
      <c r="G960" s="196"/>
      <c r="H960" s="196"/>
    </row>
    <row r="961" spans="1:8" s="148" customFormat="1">
      <c r="A961" s="153"/>
      <c r="B961" s="153"/>
      <c r="C961" s="196"/>
      <c r="D961" s="196"/>
      <c r="E961" s="196"/>
      <c r="F961" s="196"/>
      <c r="G961" s="196"/>
      <c r="H961" s="196"/>
    </row>
    <row r="962" spans="1:8" s="148" customFormat="1">
      <c r="A962" s="153"/>
      <c r="B962" s="153"/>
      <c r="C962" s="196"/>
      <c r="D962" s="196"/>
      <c r="E962" s="196"/>
      <c r="F962" s="196"/>
      <c r="G962" s="196"/>
      <c r="H962" s="196"/>
    </row>
    <row r="963" spans="1:8" s="148" customFormat="1">
      <c r="A963" s="153"/>
      <c r="B963" s="153"/>
      <c r="C963" s="196"/>
      <c r="D963" s="196"/>
      <c r="E963" s="196"/>
      <c r="F963" s="196"/>
      <c r="G963" s="196"/>
      <c r="H963" s="196"/>
    </row>
    <row r="964" spans="1:8" s="148" customFormat="1">
      <c r="A964" s="153"/>
      <c r="B964" s="153"/>
      <c r="C964" s="196"/>
      <c r="D964" s="196"/>
      <c r="E964" s="196"/>
      <c r="F964" s="196"/>
      <c r="G964" s="196"/>
      <c r="H964" s="196"/>
    </row>
    <row r="965" spans="1:8" s="148" customFormat="1">
      <c r="A965" s="153"/>
      <c r="B965" s="153"/>
      <c r="C965" s="196"/>
      <c r="D965" s="196"/>
      <c r="E965" s="196"/>
      <c r="F965" s="196"/>
      <c r="G965" s="196"/>
      <c r="H965" s="196"/>
    </row>
    <row r="966" spans="1:8" s="148" customFormat="1">
      <c r="A966" s="153"/>
      <c r="B966" s="153"/>
      <c r="C966" s="196"/>
      <c r="D966" s="196"/>
      <c r="E966" s="196"/>
      <c r="F966" s="196"/>
      <c r="G966" s="196"/>
      <c r="H966" s="196"/>
    </row>
    <row r="967" spans="1:8" s="148" customFormat="1">
      <c r="A967" s="153"/>
      <c r="B967" s="153"/>
      <c r="C967" s="196"/>
      <c r="D967" s="196"/>
      <c r="E967" s="196"/>
      <c r="F967" s="196"/>
      <c r="G967" s="196"/>
      <c r="H967" s="196"/>
    </row>
    <row r="968" spans="1:8" s="148" customFormat="1">
      <c r="A968" s="153"/>
      <c r="B968" s="153"/>
      <c r="C968" s="196"/>
      <c r="D968" s="196"/>
      <c r="E968" s="196"/>
      <c r="F968" s="196"/>
      <c r="G968" s="196"/>
      <c r="H968" s="196"/>
    </row>
    <row r="969" spans="1:8" s="148" customFormat="1">
      <c r="A969" s="153"/>
      <c r="B969" s="153"/>
      <c r="C969" s="196"/>
      <c r="D969" s="196"/>
      <c r="E969" s="196"/>
      <c r="F969" s="196"/>
      <c r="G969" s="196"/>
      <c r="H969" s="196"/>
    </row>
    <row r="970" spans="1:8" s="148" customFormat="1">
      <c r="A970" s="153"/>
      <c r="B970" s="153"/>
      <c r="C970" s="196"/>
      <c r="D970" s="196"/>
      <c r="E970" s="196"/>
      <c r="F970" s="196"/>
      <c r="G970" s="196"/>
      <c r="H970" s="196"/>
    </row>
    <row r="971" spans="1:8" s="148" customFormat="1">
      <c r="A971" s="153"/>
      <c r="B971" s="153"/>
      <c r="C971" s="196"/>
      <c r="D971" s="196"/>
      <c r="E971" s="196"/>
      <c r="F971" s="196"/>
      <c r="G971" s="196"/>
      <c r="H971" s="196"/>
    </row>
    <row r="972" spans="1:8" s="148" customFormat="1">
      <c r="A972" s="153"/>
      <c r="B972" s="153"/>
      <c r="C972" s="196"/>
      <c r="D972" s="196"/>
      <c r="E972" s="196"/>
      <c r="F972" s="196"/>
      <c r="G972" s="196"/>
      <c r="H972" s="196"/>
    </row>
    <row r="973" spans="1:8" s="148" customFormat="1">
      <c r="A973" s="153"/>
      <c r="B973" s="153"/>
      <c r="C973" s="196"/>
      <c r="D973" s="196"/>
      <c r="E973" s="196"/>
      <c r="F973" s="196"/>
      <c r="G973" s="196"/>
      <c r="H973" s="196"/>
    </row>
    <row r="974" spans="1:8" s="148" customFormat="1">
      <c r="A974" s="153"/>
      <c r="B974" s="153"/>
      <c r="C974" s="196"/>
      <c r="D974" s="196"/>
      <c r="E974" s="196"/>
      <c r="F974" s="196"/>
      <c r="G974" s="196"/>
      <c r="H974" s="196"/>
    </row>
    <row r="975" spans="1:8" s="148" customFormat="1">
      <c r="A975" s="153"/>
      <c r="B975" s="153"/>
      <c r="C975" s="196"/>
      <c r="D975" s="196"/>
      <c r="E975" s="196"/>
      <c r="F975" s="196"/>
      <c r="G975" s="196"/>
      <c r="H975" s="196"/>
    </row>
    <row r="976" spans="1:8" s="148" customFormat="1">
      <c r="A976" s="153"/>
      <c r="B976" s="153"/>
      <c r="C976" s="196"/>
      <c r="D976" s="196"/>
      <c r="E976" s="196"/>
      <c r="F976" s="196"/>
      <c r="G976" s="196"/>
      <c r="H976" s="196"/>
    </row>
    <row r="977" spans="1:8" s="148" customFormat="1">
      <c r="A977" s="153"/>
      <c r="B977" s="153"/>
      <c r="C977" s="196"/>
      <c r="D977" s="196"/>
      <c r="E977" s="196"/>
      <c r="F977" s="196"/>
      <c r="G977" s="196"/>
      <c r="H977" s="196"/>
    </row>
    <row r="978" spans="1:8" s="148" customFormat="1">
      <c r="A978" s="153"/>
      <c r="B978" s="153"/>
      <c r="C978" s="196"/>
      <c r="D978" s="196"/>
      <c r="E978" s="196"/>
      <c r="F978" s="196"/>
      <c r="G978" s="196"/>
      <c r="H978" s="196"/>
    </row>
    <row r="979" spans="1:8" s="148" customFormat="1">
      <c r="A979" s="153"/>
      <c r="B979" s="153"/>
      <c r="C979" s="196"/>
      <c r="D979" s="196"/>
      <c r="E979" s="196"/>
      <c r="F979" s="196"/>
      <c r="G979" s="196"/>
      <c r="H979" s="196"/>
    </row>
    <row r="980" spans="1:8" s="148" customFormat="1">
      <c r="A980" s="153"/>
      <c r="B980" s="153"/>
      <c r="C980" s="196"/>
      <c r="D980" s="196"/>
      <c r="E980" s="196"/>
      <c r="F980" s="196"/>
      <c r="G980" s="196"/>
      <c r="H980" s="196"/>
    </row>
    <row r="981" spans="1:8" s="148" customFormat="1">
      <c r="A981" s="153"/>
      <c r="B981" s="153"/>
      <c r="C981" s="196"/>
      <c r="D981" s="196"/>
      <c r="E981" s="196"/>
      <c r="F981" s="196"/>
      <c r="G981" s="196"/>
      <c r="H981" s="196"/>
    </row>
    <row r="982" spans="1:8" s="148" customFormat="1">
      <c r="A982" s="153"/>
      <c r="B982" s="153"/>
      <c r="C982" s="196"/>
      <c r="D982" s="196"/>
      <c r="E982" s="196"/>
      <c r="F982" s="196"/>
      <c r="G982" s="196"/>
      <c r="H982" s="196"/>
    </row>
    <row r="983" spans="1:8" s="148" customFormat="1">
      <c r="A983" s="153"/>
      <c r="B983" s="153"/>
      <c r="C983" s="196"/>
      <c r="D983" s="196"/>
      <c r="E983" s="196"/>
      <c r="F983" s="196"/>
      <c r="G983" s="196"/>
      <c r="H983" s="196"/>
    </row>
    <row r="984" spans="1:8" s="148" customFormat="1">
      <c r="A984" s="153"/>
      <c r="B984" s="153"/>
      <c r="C984" s="196"/>
      <c r="D984" s="196"/>
      <c r="E984" s="196"/>
      <c r="F984" s="196"/>
      <c r="G984" s="196"/>
      <c r="H984" s="196"/>
    </row>
    <row r="985" spans="1:8" s="148" customFormat="1">
      <c r="A985" s="153"/>
      <c r="B985" s="153"/>
      <c r="C985" s="196"/>
      <c r="D985" s="196"/>
      <c r="E985" s="196"/>
      <c r="F985" s="196"/>
      <c r="G985" s="196"/>
      <c r="H985" s="196"/>
    </row>
    <row r="986" spans="1:8" s="148" customFormat="1">
      <c r="A986" s="153"/>
      <c r="B986" s="153"/>
      <c r="C986" s="196"/>
      <c r="D986" s="196"/>
      <c r="E986" s="196"/>
      <c r="F986" s="196"/>
      <c r="G986" s="196"/>
      <c r="H986" s="196"/>
    </row>
    <row r="987" spans="1:8" s="148" customFormat="1">
      <c r="A987" s="153"/>
      <c r="B987" s="153"/>
      <c r="C987" s="196"/>
      <c r="D987" s="196"/>
      <c r="E987" s="196"/>
      <c r="F987" s="196"/>
      <c r="G987" s="196"/>
      <c r="H987" s="196"/>
    </row>
    <row r="988" spans="1:8" s="148" customFormat="1">
      <c r="A988" s="153"/>
      <c r="B988" s="153"/>
      <c r="C988" s="196"/>
      <c r="D988" s="196"/>
      <c r="E988" s="196"/>
      <c r="F988" s="196"/>
      <c r="G988" s="196"/>
      <c r="H988" s="196"/>
    </row>
    <row r="989" spans="1:8" s="148" customFormat="1">
      <c r="A989" s="153"/>
      <c r="B989" s="153"/>
      <c r="C989" s="196"/>
      <c r="D989" s="196"/>
      <c r="E989" s="196"/>
      <c r="F989" s="196"/>
      <c r="G989" s="196"/>
      <c r="H989" s="196"/>
    </row>
    <row r="990" spans="1:8" s="148" customFormat="1">
      <c r="A990" s="153"/>
      <c r="B990" s="153"/>
      <c r="C990" s="196"/>
      <c r="D990" s="196"/>
      <c r="E990" s="196"/>
      <c r="F990" s="196"/>
      <c r="G990" s="196"/>
      <c r="H990" s="196"/>
    </row>
    <row r="991" spans="1:8" s="148" customFormat="1">
      <c r="A991" s="153"/>
      <c r="B991" s="153"/>
      <c r="C991" s="196"/>
      <c r="D991" s="196"/>
      <c r="E991" s="196"/>
      <c r="F991" s="196"/>
      <c r="G991" s="196"/>
      <c r="H991" s="196"/>
    </row>
    <row r="992" spans="1:8" s="148" customFormat="1">
      <c r="A992" s="153"/>
      <c r="B992" s="153"/>
      <c r="C992" s="196"/>
      <c r="D992" s="196"/>
      <c r="E992" s="196"/>
      <c r="F992" s="196"/>
      <c r="G992" s="196"/>
      <c r="H992" s="196"/>
    </row>
    <row r="993" spans="1:8" s="148" customFormat="1">
      <c r="A993" s="153"/>
      <c r="B993" s="153"/>
      <c r="C993" s="196"/>
      <c r="D993" s="196"/>
      <c r="E993" s="196"/>
      <c r="F993" s="196"/>
      <c r="G993" s="196"/>
      <c r="H993" s="196"/>
    </row>
    <row r="994" spans="1:8" s="148" customFormat="1">
      <c r="A994" s="153"/>
      <c r="B994" s="153"/>
      <c r="C994" s="196"/>
      <c r="D994" s="196"/>
      <c r="E994" s="196"/>
      <c r="F994" s="196"/>
      <c r="G994" s="196"/>
      <c r="H994" s="196"/>
    </row>
    <row r="995" spans="1:8" s="148" customFormat="1">
      <c r="A995" s="153"/>
      <c r="B995" s="153"/>
      <c r="C995" s="196"/>
      <c r="D995" s="196"/>
      <c r="E995" s="196"/>
      <c r="F995" s="196"/>
      <c r="G995" s="196"/>
      <c r="H995" s="196"/>
    </row>
    <row r="996" spans="1:8" s="148" customFormat="1">
      <c r="A996" s="153"/>
      <c r="B996" s="153"/>
      <c r="C996" s="196"/>
      <c r="D996" s="196"/>
      <c r="E996" s="196"/>
      <c r="F996" s="196"/>
      <c r="G996" s="196"/>
      <c r="H996" s="196"/>
    </row>
    <row r="997" spans="1:8" s="148" customFormat="1">
      <c r="A997" s="153"/>
      <c r="B997" s="153"/>
      <c r="C997" s="196"/>
      <c r="D997" s="196"/>
      <c r="E997" s="196"/>
      <c r="F997" s="196"/>
      <c r="G997" s="196"/>
      <c r="H997" s="196"/>
    </row>
    <row r="998" spans="1:8" s="148" customFormat="1">
      <c r="A998" s="153"/>
      <c r="B998" s="153"/>
      <c r="C998" s="196"/>
      <c r="D998" s="196"/>
      <c r="E998" s="196"/>
      <c r="F998" s="196"/>
      <c r="G998" s="196"/>
      <c r="H998" s="196"/>
    </row>
    <row r="999" spans="1:8" s="148" customFormat="1">
      <c r="A999" s="153"/>
      <c r="B999" s="153"/>
      <c r="C999" s="196"/>
      <c r="D999" s="196"/>
      <c r="E999" s="196"/>
      <c r="F999" s="196"/>
      <c r="G999" s="196"/>
      <c r="H999" s="196"/>
    </row>
    <row r="1000" spans="1:8" s="148" customFormat="1">
      <c r="A1000" s="153"/>
      <c r="B1000" s="153"/>
      <c r="C1000" s="196"/>
      <c r="D1000" s="196"/>
      <c r="E1000" s="196"/>
      <c r="F1000" s="196"/>
      <c r="G1000" s="196"/>
      <c r="H1000" s="196"/>
    </row>
    <row r="1001" spans="1:8" s="148" customFormat="1">
      <c r="A1001" s="153"/>
      <c r="B1001" s="153"/>
      <c r="C1001" s="196"/>
      <c r="D1001" s="196"/>
      <c r="E1001" s="196"/>
      <c r="F1001" s="196"/>
      <c r="G1001" s="196"/>
      <c r="H1001" s="196"/>
    </row>
    <row r="1002" spans="1:8" s="148" customFormat="1">
      <c r="A1002" s="153"/>
      <c r="B1002" s="153"/>
      <c r="C1002" s="196"/>
      <c r="D1002" s="196"/>
      <c r="E1002" s="196"/>
      <c r="F1002" s="196"/>
      <c r="G1002" s="196"/>
      <c r="H1002" s="196"/>
    </row>
    <row r="1003" spans="1:8" s="148" customFormat="1">
      <c r="A1003" s="153"/>
      <c r="B1003" s="153"/>
      <c r="C1003" s="196"/>
      <c r="D1003" s="196"/>
      <c r="E1003" s="196"/>
      <c r="F1003" s="196"/>
      <c r="G1003" s="196"/>
      <c r="H1003" s="196"/>
    </row>
    <row r="1004" spans="1:8" s="148" customFormat="1">
      <c r="A1004" s="153"/>
      <c r="B1004" s="153"/>
      <c r="C1004" s="196"/>
      <c r="D1004" s="196"/>
      <c r="E1004" s="196"/>
      <c r="F1004" s="196"/>
      <c r="G1004" s="196"/>
      <c r="H1004" s="196"/>
    </row>
    <row r="1005" spans="1:8" s="148" customFormat="1">
      <c r="A1005" s="153"/>
      <c r="B1005" s="153"/>
      <c r="C1005" s="196"/>
      <c r="D1005" s="196"/>
      <c r="E1005" s="196"/>
      <c r="F1005" s="196"/>
      <c r="G1005" s="196"/>
      <c r="H1005" s="196"/>
    </row>
    <row r="1006" spans="1:8" s="148" customFormat="1">
      <c r="A1006" s="153"/>
      <c r="B1006" s="153"/>
      <c r="C1006" s="196"/>
      <c r="D1006" s="196"/>
      <c r="E1006" s="196"/>
      <c r="F1006" s="196"/>
      <c r="G1006" s="196"/>
      <c r="H1006" s="196"/>
    </row>
    <row r="1007" spans="1:8" s="148" customFormat="1">
      <c r="A1007" s="153"/>
      <c r="B1007" s="153"/>
      <c r="C1007" s="196"/>
      <c r="D1007" s="196"/>
      <c r="E1007" s="196"/>
      <c r="F1007" s="196"/>
      <c r="G1007" s="196"/>
      <c r="H1007" s="196"/>
    </row>
    <row r="1008" spans="1:8" s="148" customFormat="1">
      <c r="A1008" s="153"/>
      <c r="B1008" s="153"/>
      <c r="C1008" s="196"/>
      <c r="D1008" s="196"/>
      <c r="E1008" s="196"/>
      <c r="F1008" s="196"/>
      <c r="G1008" s="196"/>
      <c r="H1008" s="196"/>
    </row>
    <row r="1009" spans="1:8" s="148" customFormat="1">
      <c r="A1009" s="153"/>
      <c r="B1009" s="153"/>
      <c r="C1009" s="196"/>
      <c r="D1009" s="196"/>
      <c r="E1009" s="196"/>
      <c r="F1009" s="196"/>
      <c r="G1009" s="196"/>
      <c r="H1009" s="196"/>
    </row>
    <row r="1010" spans="1:8" s="148" customFormat="1">
      <c r="A1010" s="153"/>
      <c r="B1010" s="153"/>
      <c r="C1010" s="196"/>
      <c r="D1010" s="196"/>
      <c r="E1010" s="196"/>
      <c r="F1010" s="196"/>
      <c r="G1010" s="196"/>
      <c r="H1010" s="196"/>
    </row>
    <row r="1011" spans="1:8" s="148" customFormat="1">
      <c r="A1011" s="153"/>
      <c r="B1011" s="153"/>
      <c r="C1011" s="196"/>
      <c r="D1011" s="196"/>
      <c r="E1011" s="196"/>
      <c r="F1011" s="196"/>
      <c r="G1011" s="196"/>
      <c r="H1011" s="196"/>
    </row>
    <row r="1012" spans="1:8" s="148" customFormat="1">
      <c r="A1012" s="153"/>
      <c r="B1012" s="153"/>
      <c r="C1012" s="196"/>
      <c r="D1012" s="196"/>
      <c r="E1012" s="196"/>
      <c r="F1012" s="196"/>
      <c r="G1012" s="196"/>
      <c r="H1012" s="196"/>
    </row>
    <row r="1013" spans="1:8" s="148" customFormat="1">
      <c r="A1013" s="153"/>
      <c r="B1013" s="153"/>
      <c r="C1013" s="196"/>
      <c r="D1013" s="196"/>
      <c r="E1013" s="196"/>
      <c r="F1013" s="196"/>
      <c r="G1013" s="196"/>
      <c r="H1013" s="196"/>
    </row>
    <row r="1014" spans="1:8" s="148" customFormat="1">
      <c r="A1014" s="153"/>
      <c r="B1014" s="153"/>
      <c r="C1014" s="196"/>
      <c r="D1014" s="196"/>
      <c r="E1014" s="196"/>
      <c r="F1014" s="196"/>
      <c r="G1014" s="196"/>
      <c r="H1014" s="196"/>
    </row>
    <row r="1015" spans="1:8" s="148" customFormat="1">
      <c r="A1015" s="153"/>
      <c r="B1015" s="153"/>
      <c r="C1015" s="196"/>
      <c r="D1015" s="196"/>
      <c r="E1015" s="196"/>
      <c r="F1015" s="196"/>
      <c r="G1015" s="196"/>
      <c r="H1015" s="196"/>
    </row>
    <row r="1016" spans="1:8" s="148" customFormat="1">
      <c r="A1016" s="153"/>
      <c r="B1016" s="153"/>
      <c r="C1016" s="196"/>
      <c r="D1016" s="196"/>
      <c r="E1016" s="196"/>
      <c r="F1016" s="196"/>
      <c r="G1016" s="196"/>
      <c r="H1016" s="196"/>
    </row>
    <row r="1017" spans="1:8" s="148" customFormat="1">
      <c r="A1017" s="153"/>
      <c r="B1017" s="153"/>
      <c r="C1017" s="196"/>
      <c r="D1017" s="196"/>
      <c r="E1017" s="196"/>
      <c r="F1017" s="196"/>
      <c r="G1017" s="196"/>
      <c r="H1017" s="196"/>
    </row>
    <row r="1018" spans="1:8" s="148" customFormat="1">
      <c r="A1018" s="153"/>
      <c r="B1018" s="153"/>
      <c r="C1018" s="196"/>
      <c r="D1018" s="196"/>
      <c r="E1018" s="196"/>
      <c r="F1018" s="196"/>
      <c r="G1018" s="196"/>
      <c r="H1018" s="196"/>
    </row>
    <row r="1019" spans="1:8" s="148" customFormat="1">
      <c r="A1019" s="153"/>
      <c r="B1019" s="153"/>
      <c r="C1019" s="196"/>
      <c r="D1019" s="196"/>
      <c r="E1019" s="196"/>
      <c r="F1019" s="196"/>
      <c r="G1019" s="196"/>
      <c r="H1019" s="196"/>
    </row>
    <row r="1020" spans="1:8" s="148" customFormat="1">
      <c r="A1020" s="153"/>
      <c r="B1020" s="153"/>
      <c r="C1020" s="196"/>
      <c r="D1020" s="196"/>
      <c r="E1020" s="196"/>
      <c r="F1020" s="196"/>
      <c r="G1020" s="196"/>
      <c r="H1020" s="196"/>
    </row>
    <row r="1021" spans="1:8" s="148" customFormat="1">
      <c r="A1021" s="153"/>
      <c r="B1021" s="153"/>
      <c r="C1021" s="196"/>
      <c r="D1021" s="196"/>
      <c r="E1021" s="196"/>
      <c r="F1021" s="196"/>
      <c r="G1021" s="196"/>
      <c r="H1021" s="196"/>
    </row>
    <row r="1022" spans="1:8" s="148" customFormat="1">
      <c r="A1022" s="153"/>
      <c r="B1022" s="153"/>
      <c r="C1022" s="196"/>
      <c r="D1022" s="196"/>
      <c r="E1022" s="196"/>
      <c r="F1022" s="196"/>
      <c r="G1022" s="196"/>
      <c r="H1022" s="196"/>
    </row>
    <row r="1023" spans="1:8" s="148" customFormat="1">
      <c r="A1023" s="153"/>
      <c r="B1023" s="153"/>
      <c r="C1023" s="196"/>
      <c r="D1023" s="196"/>
      <c r="E1023" s="196"/>
      <c r="F1023" s="196"/>
      <c r="G1023" s="196"/>
      <c r="H1023" s="196"/>
    </row>
    <row r="1024" spans="1:8" s="148" customFormat="1">
      <c r="A1024" s="153"/>
      <c r="B1024" s="153"/>
      <c r="C1024" s="196"/>
      <c r="D1024" s="196"/>
      <c r="E1024" s="196"/>
      <c r="F1024" s="196"/>
      <c r="G1024" s="196"/>
      <c r="H1024" s="196"/>
    </row>
    <row r="1025" spans="1:8" s="148" customFormat="1">
      <c r="A1025" s="153"/>
      <c r="B1025" s="153"/>
      <c r="C1025" s="196"/>
      <c r="D1025" s="196"/>
      <c r="E1025" s="196"/>
      <c r="F1025" s="196"/>
      <c r="G1025" s="196"/>
      <c r="H1025" s="196"/>
    </row>
    <row r="1026" spans="1:8" s="148" customFormat="1">
      <c r="A1026" s="153"/>
      <c r="B1026" s="153"/>
      <c r="C1026" s="196"/>
      <c r="D1026" s="196"/>
      <c r="E1026" s="196"/>
      <c r="F1026" s="196"/>
      <c r="G1026" s="196"/>
      <c r="H1026" s="196"/>
    </row>
    <row r="1027" spans="1:8" s="148" customFormat="1">
      <c r="A1027" s="153"/>
      <c r="B1027" s="153"/>
      <c r="C1027" s="196"/>
      <c r="D1027" s="196"/>
      <c r="E1027" s="196"/>
      <c r="F1027" s="196"/>
      <c r="G1027" s="196"/>
      <c r="H1027" s="196"/>
    </row>
    <row r="1028" spans="1:8" s="148" customFormat="1">
      <c r="A1028" s="153"/>
      <c r="B1028" s="153"/>
      <c r="C1028" s="196"/>
      <c r="D1028" s="196"/>
      <c r="E1028" s="196"/>
      <c r="F1028" s="196"/>
      <c r="G1028" s="196"/>
      <c r="H1028" s="196"/>
    </row>
    <row r="1029" spans="1:8" s="148" customFormat="1">
      <c r="A1029" s="153"/>
      <c r="B1029" s="153"/>
      <c r="C1029" s="196"/>
      <c r="D1029" s="196"/>
      <c r="E1029" s="196"/>
      <c r="F1029" s="196"/>
      <c r="G1029" s="196"/>
      <c r="H1029" s="196"/>
    </row>
    <row r="1030" spans="1:8" s="148" customFormat="1">
      <c r="A1030" s="153"/>
      <c r="B1030" s="153"/>
      <c r="C1030" s="196"/>
      <c r="D1030" s="196"/>
      <c r="E1030" s="196"/>
      <c r="F1030" s="196"/>
      <c r="G1030" s="196"/>
      <c r="H1030" s="196"/>
    </row>
    <row r="1031" spans="1:8" s="148" customFormat="1">
      <c r="A1031" s="153"/>
      <c r="B1031" s="153"/>
      <c r="C1031" s="196"/>
      <c r="D1031" s="196"/>
      <c r="E1031" s="196"/>
      <c r="F1031" s="196"/>
      <c r="G1031" s="196"/>
      <c r="H1031" s="196"/>
    </row>
    <row r="1032" spans="1:8" s="148" customFormat="1">
      <c r="A1032" s="153"/>
      <c r="B1032" s="153"/>
      <c r="C1032" s="196"/>
      <c r="D1032" s="196"/>
      <c r="E1032" s="196"/>
      <c r="F1032" s="196"/>
      <c r="G1032" s="196"/>
      <c r="H1032" s="196"/>
    </row>
    <row r="1033" spans="1:8" s="148" customFormat="1">
      <c r="A1033" s="153"/>
      <c r="B1033" s="153"/>
      <c r="C1033" s="196"/>
      <c r="D1033" s="196"/>
      <c r="E1033" s="196"/>
      <c r="F1033" s="196"/>
      <c r="G1033" s="196"/>
      <c r="H1033" s="196"/>
    </row>
    <row r="1034" spans="1:8" s="148" customFormat="1">
      <c r="A1034" s="153"/>
      <c r="B1034" s="153"/>
      <c r="C1034" s="196"/>
      <c r="D1034" s="196"/>
      <c r="E1034" s="196"/>
      <c r="F1034" s="196"/>
      <c r="G1034" s="196"/>
      <c r="H1034" s="196"/>
    </row>
    <row r="1035" spans="1:8" s="148" customFormat="1">
      <c r="A1035" s="153"/>
      <c r="B1035" s="153"/>
      <c r="C1035" s="196"/>
      <c r="D1035" s="196"/>
      <c r="E1035" s="196"/>
      <c r="F1035" s="196"/>
      <c r="G1035" s="196"/>
      <c r="H1035" s="196"/>
    </row>
    <row r="1036" spans="1:8" s="148" customFormat="1">
      <c r="A1036" s="153"/>
      <c r="B1036" s="153"/>
      <c r="C1036" s="196"/>
      <c r="D1036" s="196"/>
      <c r="E1036" s="196"/>
      <c r="F1036" s="196"/>
      <c r="G1036" s="196"/>
      <c r="H1036" s="196"/>
    </row>
    <row r="1037" spans="1:8" s="148" customFormat="1">
      <c r="A1037" s="153"/>
      <c r="B1037" s="153"/>
      <c r="C1037" s="196"/>
      <c r="D1037" s="196"/>
      <c r="E1037" s="196"/>
      <c r="F1037" s="196"/>
      <c r="G1037" s="196"/>
      <c r="H1037" s="196"/>
    </row>
    <row r="1038" spans="1:8" s="148" customFormat="1">
      <c r="A1038" s="153"/>
      <c r="B1038" s="153"/>
      <c r="C1038" s="196"/>
      <c r="D1038" s="196"/>
      <c r="E1038" s="196"/>
      <c r="F1038" s="196"/>
      <c r="G1038" s="196"/>
      <c r="H1038" s="196"/>
    </row>
    <row r="1039" spans="1:8" s="148" customFormat="1">
      <c r="A1039" s="153"/>
      <c r="B1039" s="153"/>
      <c r="C1039" s="196"/>
      <c r="D1039" s="196"/>
      <c r="E1039" s="196"/>
      <c r="F1039" s="196"/>
      <c r="G1039" s="196"/>
      <c r="H1039" s="196"/>
    </row>
    <row r="1040" spans="1:8" s="148" customFormat="1">
      <c r="A1040" s="153"/>
      <c r="B1040" s="153"/>
      <c r="C1040" s="196"/>
      <c r="D1040" s="196"/>
      <c r="E1040" s="196"/>
      <c r="F1040" s="196"/>
      <c r="G1040" s="196"/>
      <c r="H1040" s="196"/>
    </row>
    <row r="1041" spans="1:8" s="148" customFormat="1">
      <c r="A1041" s="153"/>
      <c r="B1041" s="153"/>
      <c r="C1041" s="196"/>
      <c r="D1041" s="196"/>
      <c r="E1041" s="196"/>
      <c r="F1041" s="196"/>
      <c r="G1041" s="196"/>
      <c r="H1041" s="196"/>
    </row>
    <row r="1042" spans="1:8" s="148" customFormat="1">
      <c r="A1042" s="153"/>
      <c r="B1042" s="153"/>
      <c r="C1042" s="196"/>
      <c r="D1042" s="196"/>
      <c r="E1042" s="196"/>
      <c r="F1042" s="196"/>
      <c r="G1042" s="196"/>
      <c r="H1042" s="196"/>
    </row>
    <row r="1043" spans="1:8" s="148" customFormat="1">
      <c r="A1043" s="153"/>
      <c r="B1043" s="153"/>
      <c r="C1043" s="196"/>
      <c r="D1043" s="196"/>
      <c r="E1043" s="196"/>
      <c r="F1043" s="196"/>
      <c r="G1043" s="196"/>
      <c r="H1043" s="196"/>
    </row>
    <row r="1044" spans="1:8" s="148" customFormat="1">
      <c r="A1044" s="153"/>
      <c r="B1044" s="153"/>
      <c r="C1044" s="196"/>
      <c r="D1044" s="196"/>
      <c r="E1044" s="196"/>
      <c r="F1044" s="196"/>
      <c r="G1044" s="196"/>
      <c r="H1044" s="196"/>
    </row>
    <row r="1045" spans="1:8" s="148" customFormat="1">
      <c r="A1045" s="153"/>
      <c r="B1045" s="153"/>
      <c r="C1045" s="196"/>
      <c r="D1045" s="196"/>
      <c r="E1045" s="196"/>
      <c r="F1045" s="196"/>
      <c r="G1045" s="196"/>
      <c r="H1045" s="196"/>
    </row>
    <row r="1046" spans="1:8" s="148" customFormat="1">
      <c r="A1046" s="153"/>
      <c r="B1046" s="153"/>
      <c r="C1046" s="196"/>
      <c r="D1046" s="196"/>
      <c r="E1046" s="196"/>
      <c r="F1046" s="196"/>
      <c r="G1046" s="196"/>
      <c r="H1046" s="196"/>
    </row>
    <row r="1047" spans="1:8" s="148" customFormat="1">
      <c r="A1047" s="153"/>
      <c r="B1047" s="153"/>
      <c r="C1047" s="196"/>
      <c r="D1047" s="196"/>
      <c r="E1047" s="196"/>
      <c r="F1047" s="196"/>
      <c r="G1047" s="196"/>
      <c r="H1047" s="196"/>
    </row>
    <row r="1048" spans="1:8" s="148" customFormat="1">
      <c r="A1048" s="153"/>
      <c r="B1048" s="153"/>
      <c r="C1048" s="196"/>
      <c r="D1048" s="196"/>
      <c r="E1048" s="196"/>
      <c r="F1048" s="196"/>
      <c r="G1048" s="196"/>
      <c r="H1048" s="196"/>
    </row>
    <row r="1049" spans="1:8" s="148" customFormat="1">
      <c r="A1049" s="153"/>
      <c r="B1049" s="153"/>
      <c r="C1049" s="196"/>
      <c r="D1049" s="196"/>
      <c r="E1049" s="196"/>
      <c r="F1049" s="196"/>
      <c r="G1049" s="196"/>
      <c r="H1049" s="196"/>
    </row>
    <row r="1050" spans="1:8" s="148" customFormat="1">
      <c r="A1050" s="153"/>
      <c r="B1050" s="153"/>
      <c r="C1050" s="196"/>
      <c r="D1050" s="196"/>
      <c r="E1050" s="196"/>
      <c r="F1050" s="196"/>
      <c r="G1050" s="196"/>
      <c r="H1050" s="196"/>
    </row>
    <row r="1051" spans="1:8" s="148" customFormat="1">
      <c r="A1051" s="153"/>
      <c r="B1051" s="153"/>
      <c r="C1051" s="196"/>
      <c r="D1051" s="196"/>
      <c r="E1051" s="196"/>
      <c r="F1051" s="196"/>
      <c r="G1051" s="196"/>
      <c r="H1051" s="196"/>
    </row>
    <row r="1052" spans="1:8" s="148" customFormat="1">
      <c r="A1052" s="153"/>
      <c r="B1052" s="153"/>
      <c r="C1052" s="196"/>
      <c r="D1052" s="196"/>
      <c r="E1052" s="196"/>
      <c r="F1052" s="196"/>
      <c r="G1052" s="196"/>
      <c r="H1052" s="196"/>
    </row>
    <row r="1053" spans="1:8" s="148" customFormat="1">
      <c r="A1053" s="153"/>
      <c r="B1053" s="153"/>
      <c r="C1053" s="196"/>
      <c r="D1053" s="196"/>
      <c r="E1053" s="196"/>
      <c r="F1053" s="196"/>
      <c r="G1053" s="196"/>
      <c r="H1053" s="196"/>
    </row>
    <row r="1054" spans="1:8" s="148" customFormat="1">
      <c r="A1054" s="153"/>
      <c r="B1054" s="153"/>
      <c r="C1054" s="196"/>
      <c r="D1054" s="196"/>
      <c r="E1054" s="196"/>
      <c r="F1054" s="196"/>
      <c r="G1054" s="196"/>
      <c r="H1054" s="196"/>
    </row>
    <row r="1055" spans="1:8" s="148" customFormat="1">
      <c r="A1055" s="153"/>
      <c r="B1055" s="153"/>
      <c r="C1055" s="196"/>
      <c r="D1055" s="196"/>
      <c r="E1055" s="196"/>
      <c r="F1055" s="196"/>
      <c r="G1055" s="196"/>
      <c r="H1055" s="196"/>
    </row>
    <row r="1056" spans="1:8" s="148" customFormat="1">
      <c r="A1056" s="153"/>
      <c r="B1056" s="153"/>
      <c r="C1056" s="196"/>
      <c r="D1056" s="196"/>
      <c r="E1056" s="196"/>
      <c r="F1056" s="196"/>
      <c r="G1056" s="196"/>
      <c r="H1056" s="196"/>
    </row>
    <row r="1057" spans="1:8" s="148" customFormat="1">
      <c r="A1057" s="153"/>
      <c r="B1057" s="153"/>
      <c r="C1057" s="196"/>
      <c r="D1057" s="196"/>
      <c r="E1057" s="196"/>
      <c r="F1057" s="196"/>
      <c r="G1057" s="196"/>
      <c r="H1057" s="196"/>
    </row>
    <row r="1058" spans="1:8" s="148" customFormat="1">
      <c r="A1058" s="153"/>
      <c r="B1058" s="153"/>
      <c r="C1058" s="196"/>
      <c r="D1058" s="196"/>
      <c r="E1058" s="196"/>
      <c r="F1058" s="196"/>
      <c r="G1058" s="196"/>
      <c r="H1058" s="196"/>
    </row>
    <row r="1059" spans="1:8" s="148" customFormat="1">
      <c r="A1059" s="153"/>
      <c r="B1059" s="153"/>
      <c r="C1059" s="196"/>
      <c r="D1059" s="196"/>
      <c r="E1059" s="196"/>
      <c r="F1059" s="196"/>
      <c r="G1059" s="196"/>
      <c r="H1059" s="196"/>
    </row>
    <row r="1060" spans="1:8" s="148" customFormat="1">
      <c r="A1060" s="153"/>
      <c r="B1060" s="153"/>
      <c r="C1060" s="196"/>
      <c r="D1060" s="196"/>
      <c r="E1060" s="196"/>
      <c r="F1060" s="196"/>
      <c r="G1060" s="196"/>
      <c r="H1060" s="196"/>
    </row>
    <row r="1061" spans="1:8" s="148" customFormat="1">
      <c r="A1061" s="153"/>
      <c r="B1061" s="153"/>
      <c r="C1061" s="196"/>
      <c r="D1061" s="196"/>
      <c r="E1061" s="196"/>
      <c r="F1061" s="196"/>
      <c r="G1061" s="196"/>
      <c r="H1061" s="196"/>
    </row>
    <row r="1062" spans="1:8" s="148" customFormat="1">
      <c r="A1062" s="153"/>
      <c r="B1062" s="153"/>
      <c r="C1062" s="196"/>
      <c r="D1062" s="196"/>
      <c r="E1062" s="196"/>
      <c r="F1062" s="196"/>
      <c r="G1062" s="196"/>
      <c r="H1062" s="196"/>
    </row>
    <row r="1063" spans="1:8" s="148" customFormat="1">
      <c r="A1063" s="153"/>
      <c r="B1063" s="153"/>
      <c r="C1063" s="196"/>
      <c r="D1063" s="196"/>
      <c r="E1063" s="196"/>
      <c r="F1063" s="196"/>
      <c r="G1063" s="196"/>
      <c r="H1063" s="196"/>
    </row>
    <row r="1064" spans="1:8" s="148" customFormat="1">
      <c r="A1064" s="153"/>
      <c r="B1064" s="153"/>
      <c r="C1064" s="196"/>
      <c r="D1064" s="196"/>
      <c r="E1064" s="196"/>
      <c r="F1064" s="196"/>
      <c r="G1064" s="196"/>
      <c r="H1064" s="196"/>
    </row>
    <row r="1065" spans="1:8" s="148" customFormat="1">
      <c r="A1065" s="153"/>
      <c r="B1065" s="153"/>
      <c r="C1065" s="196"/>
      <c r="D1065" s="196"/>
      <c r="E1065" s="196"/>
      <c r="F1065" s="196"/>
      <c r="G1065" s="196"/>
      <c r="H1065" s="196"/>
    </row>
    <row r="1066" spans="1:8" s="148" customFormat="1">
      <c r="A1066" s="153"/>
      <c r="B1066" s="153"/>
      <c r="C1066" s="196"/>
      <c r="D1066" s="196"/>
      <c r="E1066" s="196"/>
      <c r="F1066" s="196"/>
      <c r="G1066" s="196"/>
      <c r="H1066" s="196"/>
    </row>
    <row r="1067" spans="1:8" s="148" customFormat="1">
      <c r="A1067" s="153"/>
      <c r="B1067" s="153"/>
      <c r="C1067" s="196"/>
      <c r="D1067" s="196"/>
      <c r="E1067" s="196"/>
      <c r="F1067" s="196"/>
      <c r="G1067" s="196"/>
      <c r="H1067" s="196"/>
    </row>
    <row r="1068" spans="1:8" s="148" customFormat="1">
      <c r="A1068" s="153"/>
      <c r="B1068" s="153"/>
      <c r="C1068" s="196"/>
      <c r="D1068" s="196"/>
      <c r="E1068" s="196"/>
      <c r="F1068" s="196"/>
      <c r="G1068" s="196"/>
      <c r="H1068" s="196"/>
    </row>
    <row r="1069" spans="1:8" s="148" customFormat="1">
      <c r="A1069" s="153"/>
      <c r="B1069" s="153"/>
      <c r="C1069" s="196"/>
      <c r="D1069" s="196"/>
      <c r="E1069" s="196"/>
      <c r="F1069" s="196"/>
      <c r="G1069" s="196"/>
      <c r="H1069" s="196"/>
    </row>
    <row r="1070" spans="1:8" s="148" customFormat="1">
      <c r="A1070" s="153"/>
      <c r="B1070" s="153"/>
      <c r="C1070" s="196"/>
      <c r="D1070" s="196"/>
      <c r="E1070" s="196"/>
      <c r="F1070" s="196"/>
      <c r="G1070" s="196"/>
      <c r="H1070" s="196"/>
    </row>
    <row r="1071" spans="1:8" s="148" customFormat="1">
      <c r="A1071" s="153"/>
      <c r="B1071" s="153"/>
      <c r="C1071" s="196"/>
      <c r="D1071" s="196"/>
      <c r="E1071" s="196"/>
      <c r="F1071" s="196"/>
      <c r="G1071" s="196"/>
      <c r="H1071" s="196"/>
    </row>
    <row r="1072" spans="1:8" s="148" customFormat="1">
      <c r="A1072" s="153"/>
      <c r="B1072" s="153"/>
      <c r="C1072" s="196"/>
      <c r="D1072" s="196"/>
      <c r="E1072" s="196"/>
      <c r="F1072" s="196"/>
      <c r="G1072" s="196"/>
      <c r="H1072" s="196"/>
    </row>
    <row r="1073" spans="1:8" s="148" customFormat="1">
      <c r="A1073" s="153"/>
      <c r="B1073" s="153"/>
      <c r="C1073" s="196"/>
      <c r="D1073" s="196"/>
      <c r="E1073" s="196"/>
      <c r="F1073" s="196"/>
      <c r="G1073" s="196"/>
      <c r="H1073" s="196"/>
    </row>
    <row r="1074" spans="1:8" s="148" customFormat="1">
      <c r="A1074" s="153"/>
      <c r="B1074" s="153"/>
      <c r="C1074" s="196"/>
      <c r="D1074" s="196"/>
      <c r="E1074" s="196"/>
      <c r="F1074" s="196"/>
      <c r="G1074" s="196"/>
      <c r="H1074" s="196"/>
    </row>
    <row r="1075" spans="1:8" s="148" customFormat="1">
      <c r="A1075" s="153"/>
      <c r="B1075" s="153"/>
      <c r="C1075" s="196"/>
      <c r="D1075" s="196"/>
      <c r="E1075" s="196"/>
      <c r="F1075" s="196"/>
      <c r="G1075" s="196"/>
      <c r="H1075" s="196"/>
    </row>
    <row r="1076" spans="1:8" s="148" customFormat="1">
      <c r="A1076" s="153"/>
      <c r="B1076" s="153"/>
      <c r="C1076" s="196"/>
      <c r="D1076" s="196"/>
      <c r="E1076" s="196"/>
      <c r="F1076" s="196"/>
      <c r="G1076" s="196"/>
      <c r="H1076" s="196"/>
    </row>
    <row r="1077" spans="1:8" s="148" customFormat="1">
      <c r="A1077" s="153"/>
      <c r="B1077" s="153"/>
      <c r="C1077" s="196"/>
      <c r="D1077" s="196"/>
      <c r="E1077" s="196"/>
      <c r="F1077" s="196"/>
      <c r="G1077" s="196"/>
      <c r="H1077" s="196"/>
    </row>
    <row r="1078" spans="1:8" s="148" customFormat="1">
      <c r="A1078" s="153"/>
      <c r="B1078" s="153"/>
      <c r="C1078" s="196"/>
      <c r="D1078" s="196"/>
      <c r="E1078" s="196"/>
      <c r="F1078" s="196"/>
      <c r="G1078" s="196"/>
      <c r="H1078" s="196"/>
    </row>
    <row r="1079" spans="1:8" s="148" customFormat="1">
      <c r="A1079" s="153"/>
      <c r="B1079" s="153"/>
      <c r="C1079" s="196"/>
      <c r="D1079" s="196"/>
      <c r="E1079" s="196"/>
      <c r="F1079" s="196"/>
      <c r="G1079" s="196"/>
      <c r="H1079" s="196"/>
    </row>
    <row r="1080" spans="1:8" s="148" customFormat="1">
      <c r="A1080" s="153"/>
      <c r="B1080" s="153"/>
      <c r="C1080" s="196"/>
      <c r="D1080" s="196"/>
      <c r="E1080" s="196"/>
      <c r="F1080" s="196"/>
      <c r="G1080" s="196"/>
      <c r="H1080" s="196"/>
    </row>
    <row r="1081" spans="1:8" s="148" customFormat="1">
      <c r="A1081" s="153"/>
      <c r="B1081" s="153"/>
      <c r="C1081" s="196"/>
      <c r="D1081" s="196"/>
      <c r="E1081" s="196"/>
      <c r="F1081" s="196"/>
      <c r="G1081" s="196"/>
      <c r="H1081" s="196"/>
    </row>
    <row r="1082" spans="1:8" s="148" customFormat="1">
      <c r="A1082" s="153"/>
      <c r="B1082" s="153"/>
      <c r="C1082" s="196"/>
      <c r="D1082" s="196"/>
      <c r="E1082" s="196"/>
      <c r="F1082" s="196"/>
      <c r="G1082" s="196"/>
      <c r="H1082" s="196"/>
    </row>
    <row r="1083" spans="1:8" s="148" customFormat="1">
      <c r="A1083" s="153"/>
      <c r="B1083" s="153"/>
      <c r="C1083" s="196"/>
      <c r="D1083" s="196"/>
      <c r="E1083" s="196"/>
      <c r="F1083" s="196"/>
      <c r="G1083" s="196"/>
      <c r="H1083" s="196"/>
    </row>
    <row r="1084" spans="1:8" s="148" customFormat="1">
      <c r="A1084" s="153"/>
      <c r="B1084" s="153"/>
      <c r="C1084" s="196"/>
      <c r="D1084" s="196"/>
      <c r="E1084" s="196"/>
      <c r="F1084" s="196"/>
      <c r="G1084" s="196"/>
      <c r="H1084" s="196"/>
    </row>
    <row r="1085" spans="1:8" s="148" customFormat="1">
      <c r="A1085" s="153"/>
      <c r="B1085" s="153"/>
      <c r="C1085" s="196"/>
      <c r="D1085" s="196"/>
      <c r="E1085" s="196"/>
      <c r="F1085" s="196"/>
      <c r="G1085" s="196"/>
      <c r="H1085" s="196"/>
    </row>
    <row r="1086" spans="1:8" s="148" customFormat="1">
      <c r="A1086" s="153"/>
      <c r="B1086" s="153"/>
      <c r="C1086" s="196"/>
      <c r="D1086" s="196"/>
      <c r="E1086" s="196"/>
      <c r="F1086" s="196"/>
      <c r="G1086" s="196"/>
      <c r="H1086" s="196"/>
    </row>
    <row r="1087" spans="1:8" s="148" customFormat="1">
      <c r="A1087" s="153"/>
      <c r="B1087" s="153"/>
      <c r="C1087" s="196"/>
      <c r="D1087" s="196"/>
      <c r="E1087" s="196"/>
      <c r="F1087" s="196"/>
      <c r="G1087" s="196"/>
      <c r="H1087" s="196"/>
    </row>
    <row r="1088" spans="1:8" s="148" customFormat="1">
      <c r="A1088" s="153"/>
      <c r="B1088" s="153"/>
      <c r="C1088" s="196"/>
      <c r="D1088" s="196"/>
      <c r="E1088" s="196"/>
      <c r="F1088" s="196"/>
      <c r="G1088" s="196"/>
      <c r="H1088" s="196"/>
    </row>
    <row r="1089" spans="1:8" s="148" customFormat="1">
      <c r="A1089" s="153"/>
      <c r="B1089" s="153"/>
      <c r="C1089" s="196"/>
      <c r="D1089" s="196"/>
      <c r="E1089" s="196"/>
      <c r="F1089" s="196"/>
      <c r="G1089" s="196"/>
      <c r="H1089" s="196"/>
    </row>
    <row r="1090" spans="1:8" s="148" customFormat="1">
      <c r="A1090" s="153"/>
      <c r="B1090" s="153"/>
      <c r="C1090" s="196"/>
      <c r="D1090" s="196"/>
      <c r="E1090" s="196"/>
      <c r="F1090" s="196"/>
      <c r="G1090" s="196"/>
      <c r="H1090" s="196"/>
    </row>
    <row r="1091" spans="1:8" s="148" customFormat="1">
      <c r="A1091" s="153"/>
      <c r="B1091" s="153"/>
      <c r="C1091" s="196"/>
      <c r="D1091" s="196"/>
      <c r="E1091" s="196"/>
      <c r="F1091" s="196"/>
      <c r="G1091" s="196"/>
      <c r="H1091" s="196"/>
    </row>
    <row r="1092" spans="1:8" s="148" customFormat="1">
      <c r="A1092" s="153"/>
      <c r="B1092" s="153"/>
      <c r="C1092" s="196"/>
      <c r="D1092" s="196"/>
      <c r="E1092" s="196"/>
      <c r="F1092" s="196"/>
      <c r="G1092" s="196"/>
      <c r="H1092" s="196"/>
    </row>
    <row r="1093" spans="1:8" s="148" customFormat="1">
      <c r="A1093" s="153"/>
      <c r="B1093" s="153"/>
      <c r="C1093" s="196"/>
      <c r="D1093" s="196"/>
      <c r="E1093" s="196"/>
      <c r="F1093" s="196"/>
      <c r="G1093" s="196"/>
      <c r="H1093" s="196"/>
    </row>
    <row r="1094" spans="1:8" s="148" customFormat="1">
      <c r="A1094" s="153"/>
      <c r="B1094" s="153"/>
      <c r="C1094" s="196"/>
      <c r="D1094" s="196"/>
      <c r="E1094" s="196"/>
      <c r="F1094" s="196"/>
      <c r="G1094" s="196"/>
      <c r="H1094" s="196"/>
    </row>
    <row r="1095" spans="1:8" s="148" customFormat="1">
      <c r="A1095" s="153"/>
      <c r="B1095" s="153"/>
      <c r="C1095" s="196"/>
      <c r="D1095" s="196"/>
      <c r="E1095" s="196"/>
      <c r="F1095" s="196"/>
      <c r="G1095" s="196"/>
      <c r="H1095" s="196"/>
    </row>
    <row r="1096" spans="1:8" s="148" customFormat="1">
      <c r="A1096" s="153"/>
      <c r="B1096" s="153"/>
      <c r="C1096" s="196"/>
      <c r="D1096" s="196"/>
      <c r="E1096" s="196"/>
      <c r="F1096" s="196"/>
      <c r="G1096" s="196"/>
      <c r="H1096" s="196"/>
    </row>
    <row r="1097" spans="1:8" s="148" customFormat="1">
      <c r="A1097" s="153"/>
      <c r="B1097" s="153"/>
      <c r="C1097" s="196"/>
      <c r="D1097" s="196"/>
      <c r="E1097" s="196"/>
      <c r="F1097" s="196"/>
      <c r="G1097" s="196"/>
      <c r="H1097" s="196"/>
    </row>
    <row r="1098" spans="1:8" s="148" customFormat="1">
      <c r="A1098" s="153"/>
      <c r="B1098" s="153"/>
      <c r="C1098" s="196"/>
      <c r="D1098" s="196"/>
      <c r="E1098" s="196"/>
      <c r="F1098" s="196"/>
      <c r="G1098" s="196"/>
      <c r="H1098" s="196"/>
    </row>
    <row r="1099" spans="1:8" s="148" customFormat="1">
      <c r="A1099" s="153"/>
      <c r="B1099" s="153"/>
      <c r="C1099" s="196"/>
      <c r="D1099" s="196"/>
      <c r="E1099" s="196"/>
      <c r="F1099" s="196"/>
      <c r="G1099" s="196"/>
      <c r="H1099" s="196"/>
    </row>
    <row r="1100" spans="1:8" s="148" customFormat="1">
      <c r="A1100" s="153"/>
      <c r="B1100" s="153"/>
      <c r="C1100" s="196"/>
      <c r="D1100" s="196"/>
      <c r="E1100" s="196"/>
      <c r="F1100" s="196"/>
      <c r="G1100" s="196"/>
      <c r="H1100" s="196"/>
    </row>
    <row r="1101" spans="1:8" s="148" customFormat="1">
      <c r="A1101" s="153"/>
      <c r="B1101" s="153"/>
      <c r="C1101" s="196"/>
      <c r="D1101" s="196"/>
      <c r="E1101" s="196"/>
      <c r="F1101" s="196"/>
      <c r="G1101" s="196"/>
      <c r="H1101" s="196"/>
    </row>
    <row r="1102" spans="1:8" s="148" customFormat="1">
      <c r="A1102" s="153"/>
      <c r="B1102" s="153"/>
      <c r="C1102" s="196"/>
      <c r="D1102" s="196"/>
      <c r="E1102" s="196"/>
      <c r="F1102" s="196"/>
      <c r="G1102" s="196"/>
      <c r="H1102" s="196"/>
    </row>
    <row r="1103" spans="1:8" s="148" customFormat="1">
      <c r="A1103" s="153"/>
      <c r="B1103" s="153"/>
      <c r="C1103" s="196"/>
      <c r="D1103" s="196"/>
      <c r="E1103" s="196"/>
      <c r="F1103" s="196"/>
      <c r="G1103" s="196"/>
      <c r="H1103" s="196"/>
    </row>
    <row r="1104" spans="1:8" s="148" customFormat="1">
      <c r="A1104" s="153"/>
      <c r="B1104" s="153"/>
      <c r="C1104" s="196"/>
      <c r="D1104" s="196"/>
      <c r="E1104" s="196"/>
      <c r="F1104" s="196"/>
      <c r="G1104" s="196"/>
      <c r="H1104" s="196"/>
    </row>
    <row r="1105" spans="1:8" s="148" customFormat="1">
      <c r="A1105" s="153"/>
      <c r="B1105" s="153"/>
      <c r="C1105" s="196"/>
      <c r="D1105" s="196"/>
      <c r="E1105" s="196"/>
      <c r="F1105" s="196"/>
      <c r="G1105" s="196"/>
      <c r="H1105" s="196"/>
    </row>
    <row r="1106" spans="1:8" s="148" customFormat="1">
      <c r="A1106" s="153"/>
      <c r="B1106" s="153"/>
      <c r="C1106" s="196"/>
      <c r="D1106" s="196"/>
      <c r="E1106" s="196"/>
      <c r="F1106" s="196"/>
      <c r="G1106" s="196"/>
      <c r="H1106" s="196"/>
    </row>
    <row r="1107" spans="1:8" s="148" customFormat="1">
      <c r="A1107" s="153"/>
      <c r="B1107" s="153"/>
      <c r="C1107" s="196"/>
      <c r="D1107" s="196"/>
      <c r="E1107" s="196"/>
      <c r="F1107" s="196"/>
      <c r="G1107" s="196"/>
      <c r="H1107" s="196"/>
    </row>
    <row r="1108" spans="1:8" s="148" customFormat="1">
      <c r="A1108" s="153"/>
      <c r="B1108" s="153"/>
      <c r="C1108" s="196"/>
      <c r="D1108" s="196"/>
      <c r="E1108" s="196"/>
      <c r="F1108" s="196"/>
      <c r="G1108" s="196"/>
      <c r="H1108" s="196"/>
    </row>
    <row r="1109" spans="1:8" s="148" customFormat="1">
      <c r="A1109" s="153"/>
      <c r="B1109" s="153"/>
      <c r="C1109" s="196"/>
      <c r="D1109" s="196"/>
      <c r="E1109" s="196"/>
      <c r="F1109" s="196"/>
      <c r="G1109" s="196"/>
      <c r="H1109" s="196"/>
    </row>
    <row r="1110" spans="1:8" s="148" customFormat="1">
      <c r="A1110" s="153"/>
      <c r="B1110" s="153"/>
      <c r="C1110" s="196"/>
      <c r="D1110" s="196"/>
      <c r="E1110" s="196"/>
      <c r="F1110" s="196"/>
      <c r="G1110" s="196"/>
      <c r="H1110" s="196"/>
    </row>
    <row r="1111" spans="1:8" s="148" customFormat="1">
      <c r="A1111" s="153"/>
      <c r="B1111" s="153"/>
      <c r="C1111" s="196"/>
      <c r="D1111" s="196"/>
      <c r="E1111" s="196"/>
      <c r="F1111" s="196"/>
      <c r="G1111" s="196"/>
      <c r="H1111" s="196"/>
    </row>
    <row r="1112" spans="1:8" s="148" customFormat="1">
      <c r="A1112" s="153"/>
      <c r="B1112" s="153"/>
      <c r="C1112" s="196"/>
      <c r="D1112" s="196"/>
      <c r="E1112" s="196"/>
      <c r="F1112" s="196"/>
      <c r="G1112" s="196"/>
      <c r="H1112" s="196"/>
    </row>
    <row r="1113" spans="1:8" s="148" customFormat="1">
      <c r="A1113" s="153"/>
      <c r="B1113" s="153"/>
      <c r="C1113" s="196"/>
      <c r="D1113" s="196"/>
      <c r="E1113" s="196"/>
      <c r="F1113" s="196"/>
      <c r="G1113" s="196"/>
      <c r="H1113" s="196"/>
    </row>
    <row r="1114" spans="1:8" s="148" customFormat="1">
      <c r="A1114" s="153"/>
      <c r="B1114" s="153"/>
      <c r="C1114" s="196"/>
      <c r="D1114" s="196"/>
      <c r="E1114" s="196"/>
      <c r="F1114" s="196"/>
      <c r="G1114" s="196"/>
      <c r="H1114" s="196"/>
    </row>
    <row r="1115" spans="1:8" s="148" customFormat="1">
      <c r="A1115" s="153"/>
      <c r="B1115" s="153"/>
      <c r="C1115" s="196"/>
      <c r="D1115" s="196"/>
      <c r="E1115" s="196"/>
      <c r="F1115" s="196"/>
      <c r="G1115" s="196"/>
      <c r="H1115" s="196"/>
    </row>
    <row r="1116" spans="1:8" s="148" customFormat="1">
      <c r="A1116" s="153"/>
      <c r="B1116" s="153"/>
      <c r="C1116" s="196"/>
      <c r="D1116" s="196"/>
      <c r="E1116" s="196"/>
      <c r="F1116" s="196"/>
      <c r="G1116" s="196"/>
      <c r="H1116" s="196"/>
    </row>
    <row r="1117" spans="1:8" s="148" customFormat="1">
      <c r="A1117" s="153"/>
      <c r="B1117" s="153"/>
      <c r="C1117" s="196"/>
      <c r="D1117" s="196"/>
      <c r="E1117" s="196"/>
      <c r="F1117" s="196"/>
      <c r="G1117" s="196"/>
      <c r="H1117" s="196"/>
    </row>
    <row r="1118" spans="1:8" s="148" customFormat="1">
      <c r="A1118" s="153"/>
      <c r="B1118" s="153"/>
      <c r="C1118" s="196"/>
      <c r="D1118" s="196"/>
      <c r="E1118" s="196"/>
      <c r="F1118" s="196"/>
      <c r="G1118" s="196"/>
      <c r="H1118" s="196"/>
    </row>
    <row r="1119" spans="1:8" s="148" customFormat="1">
      <c r="A1119" s="153"/>
      <c r="B1119" s="153"/>
      <c r="C1119" s="196"/>
      <c r="D1119" s="196"/>
      <c r="E1119" s="196"/>
      <c r="F1119" s="196"/>
      <c r="G1119" s="196"/>
      <c r="H1119" s="196"/>
    </row>
    <row r="1120" spans="1:8" s="148" customFormat="1">
      <c r="A1120" s="153"/>
      <c r="B1120" s="153"/>
      <c r="C1120" s="196"/>
      <c r="D1120" s="196"/>
      <c r="E1120" s="196"/>
      <c r="F1120" s="196"/>
      <c r="G1120" s="196"/>
      <c r="H1120" s="196"/>
    </row>
    <row r="1121" spans="1:8" s="148" customFormat="1">
      <c r="A1121" s="153"/>
      <c r="B1121" s="153"/>
      <c r="C1121" s="196"/>
      <c r="D1121" s="196"/>
      <c r="E1121" s="196"/>
      <c r="F1121" s="196"/>
      <c r="G1121" s="196"/>
      <c r="H1121" s="196"/>
    </row>
    <row r="1122" spans="1:8" s="148" customFormat="1">
      <c r="A1122" s="153"/>
      <c r="B1122" s="153"/>
      <c r="C1122" s="196"/>
      <c r="D1122" s="196"/>
      <c r="E1122" s="196"/>
      <c r="F1122" s="196"/>
      <c r="G1122" s="196"/>
      <c r="H1122" s="196"/>
    </row>
    <row r="1123" spans="1:8" s="148" customFormat="1">
      <c r="A1123" s="153"/>
      <c r="B1123" s="153"/>
      <c r="C1123" s="196"/>
      <c r="D1123" s="196"/>
      <c r="E1123" s="196"/>
      <c r="F1123" s="196"/>
      <c r="G1123" s="196"/>
      <c r="H1123" s="196"/>
    </row>
    <row r="1124" spans="1:8" s="148" customFormat="1">
      <c r="A1124" s="153"/>
      <c r="B1124" s="153"/>
      <c r="C1124" s="196"/>
      <c r="D1124" s="196"/>
      <c r="E1124" s="196"/>
      <c r="F1124" s="196"/>
      <c r="G1124" s="196"/>
      <c r="H1124" s="196"/>
    </row>
    <row r="1125" spans="1:8" s="148" customFormat="1">
      <c r="A1125" s="153"/>
      <c r="B1125" s="153"/>
      <c r="C1125" s="196"/>
      <c r="D1125" s="196"/>
      <c r="E1125" s="196"/>
      <c r="F1125" s="196"/>
      <c r="G1125" s="196"/>
      <c r="H1125" s="196"/>
    </row>
    <row r="1126" spans="1:8" s="148" customFormat="1">
      <c r="A1126" s="153"/>
      <c r="B1126" s="153"/>
      <c r="C1126" s="196"/>
      <c r="D1126" s="196"/>
      <c r="E1126" s="196"/>
      <c r="F1126" s="196"/>
      <c r="G1126" s="196"/>
      <c r="H1126" s="196"/>
    </row>
    <row r="1127" spans="1:8" s="148" customFormat="1">
      <c r="A1127" s="153"/>
      <c r="B1127" s="153"/>
      <c r="C1127" s="196"/>
      <c r="D1127" s="196"/>
      <c r="E1127" s="196"/>
      <c r="F1127" s="196"/>
      <c r="G1127" s="196"/>
      <c r="H1127" s="196"/>
    </row>
    <row r="1128" spans="1:8" s="148" customFormat="1">
      <c r="A1128" s="153"/>
      <c r="B1128" s="153"/>
      <c r="C1128" s="196"/>
      <c r="D1128" s="196"/>
      <c r="E1128" s="196"/>
      <c r="F1128" s="196"/>
      <c r="G1128" s="196"/>
      <c r="H1128" s="196"/>
    </row>
    <row r="1129" spans="1:8" s="148" customFormat="1">
      <c r="A1129" s="153"/>
      <c r="B1129" s="153"/>
      <c r="C1129" s="196"/>
      <c r="D1129" s="196"/>
      <c r="E1129" s="196"/>
      <c r="F1129" s="196"/>
      <c r="G1129" s="196"/>
      <c r="H1129" s="196"/>
    </row>
    <row r="1130" spans="1:8" s="148" customFormat="1">
      <c r="A1130" s="153"/>
      <c r="B1130" s="153"/>
      <c r="C1130" s="196"/>
      <c r="D1130" s="196"/>
      <c r="E1130" s="196"/>
      <c r="F1130" s="196"/>
      <c r="G1130" s="196"/>
      <c r="H1130" s="196"/>
    </row>
    <row r="1131" spans="1:8" s="148" customFormat="1">
      <c r="A1131" s="153"/>
      <c r="B1131" s="153"/>
      <c r="C1131" s="196"/>
      <c r="D1131" s="196"/>
      <c r="E1131" s="196"/>
      <c r="F1131" s="196"/>
      <c r="G1131" s="196"/>
      <c r="H1131" s="196"/>
    </row>
    <row r="1132" spans="1:8" s="148" customFormat="1">
      <c r="A1132" s="153"/>
      <c r="B1132" s="153"/>
      <c r="C1132" s="196"/>
      <c r="D1132" s="196"/>
      <c r="E1132" s="196"/>
      <c r="F1132" s="196"/>
      <c r="G1132" s="196"/>
      <c r="H1132" s="196"/>
    </row>
    <row r="1133" spans="1:8" s="148" customFormat="1">
      <c r="A1133" s="153"/>
      <c r="B1133" s="153"/>
      <c r="C1133" s="196"/>
      <c r="D1133" s="196"/>
      <c r="E1133" s="196"/>
      <c r="F1133" s="196"/>
      <c r="G1133" s="196"/>
      <c r="H1133" s="196"/>
    </row>
    <row r="1134" spans="1:8" s="148" customFormat="1">
      <c r="A1134" s="153"/>
      <c r="B1134" s="153"/>
      <c r="C1134" s="196"/>
      <c r="D1134" s="196"/>
      <c r="E1134" s="196"/>
      <c r="F1134" s="196"/>
      <c r="G1134" s="196"/>
      <c r="H1134" s="196"/>
    </row>
    <row r="1135" spans="1:8" s="148" customFormat="1">
      <c r="A1135" s="153"/>
      <c r="B1135" s="153"/>
      <c r="C1135" s="196"/>
      <c r="D1135" s="196"/>
      <c r="E1135" s="196"/>
      <c r="F1135" s="196"/>
      <c r="G1135" s="196"/>
      <c r="H1135" s="196"/>
    </row>
    <row r="1136" spans="1:8" s="148" customFormat="1">
      <c r="A1136" s="153"/>
      <c r="B1136" s="153"/>
      <c r="C1136" s="196"/>
      <c r="D1136" s="196"/>
      <c r="E1136" s="196"/>
      <c r="F1136" s="196"/>
      <c r="G1136" s="196"/>
      <c r="H1136" s="196"/>
    </row>
    <row r="1137" spans="1:8" s="148" customFormat="1">
      <c r="A1137" s="153"/>
      <c r="B1137" s="153"/>
      <c r="C1137" s="196"/>
      <c r="D1137" s="196"/>
      <c r="E1137" s="196"/>
      <c r="F1137" s="196"/>
      <c r="G1137" s="196"/>
      <c r="H1137" s="196"/>
    </row>
    <row r="1138" spans="1:8" s="148" customFormat="1">
      <c r="A1138" s="153"/>
      <c r="B1138" s="153"/>
      <c r="C1138" s="196"/>
      <c r="D1138" s="196"/>
      <c r="E1138" s="196"/>
      <c r="F1138" s="196"/>
      <c r="G1138" s="196"/>
      <c r="H1138" s="196"/>
    </row>
    <row r="1139" spans="1:8" s="148" customFormat="1">
      <c r="A1139" s="153"/>
      <c r="B1139" s="153"/>
      <c r="C1139" s="196"/>
      <c r="D1139" s="196"/>
      <c r="E1139" s="196"/>
      <c r="F1139" s="196"/>
      <c r="G1139" s="196"/>
      <c r="H1139" s="196"/>
    </row>
    <row r="1140" spans="1:8" s="148" customFormat="1">
      <c r="A1140" s="153"/>
      <c r="B1140" s="153"/>
      <c r="C1140" s="196"/>
      <c r="D1140" s="196"/>
      <c r="E1140" s="196"/>
      <c r="F1140" s="196"/>
      <c r="G1140" s="196"/>
      <c r="H1140" s="196"/>
    </row>
    <row r="1141" spans="1:8" s="148" customFormat="1">
      <c r="A1141" s="153"/>
      <c r="B1141" s="153"/>
      <c r="C1141" s="196"/>
      <c r="D1141" s="196"/>
      <c r="E1141" s="196"/>
      <c r="F1141" s="196"/>
      <c r="G1141" s="196"/>
      <c r="H1141" s="196"/>
    </row>
    <row r="1142" spans="1:8" s="148" customFormat="1">
      <c r="A1142" s="153"/>
      <c r="B1142" s="153"/>
      <c r="C1142" s="196"/>
      <c r="D1142" s="196"/>
      <c r="E1142" s="196"/>
      <c r="F1142" s="196"/>
      <c r="G1142" s="196"/>
      <c r="H1142" s="196"/>
    </row>
    <row r="1143" spans="1:8" s="148" customFormat="1">
      <c r="A1143" s="153"/>
      <c r="B1143" s="153"/>
      <c r="C1143" s="196"/>
      <c r="D1143" s="196"/>
      <c r="E1143" s="196"/>
      <c r="F1143" s="196"/>
      <c r="G1143" s="196"/>
      <c r="H1143" s="196"/>
    </row>
    <row r="1144" spans="1:8" s="148" customFormat="1">
      <c r="A1144" s="153"/>
      <c r="B1144" s="153"/>
      <c r="C1144" s="196"/>
      <c r="D1144" s="196"/>
      <c r="E1144" s="196"/>
      <c r="F1144" s="196"/>
      <c r="G1144" s="196"/>
      <c r="H1144" s="196"/>
    </row>
    <row r="1145" spans="1:8" s="148" customFormat="1">
      <c r="A1145" s="153"/>
      <c r="B1145" s="153"/>
      <c r="C1145" s="196"/>
      <c r="D1145" s="196"/>
      <c r="E1145" s="196"/>
      <c r="F1145" s="196"/>
      <c r="G1145" s="196"/>
      <c r="H1145" s="196"/>
    </row>
    <row r="1146" spans="1:8" s="148" customFormat="1">
      <c r="A1146" s="153"/>
      <c r="B1146" s="153"/>
      <c r="C1146" s="196"/>
      <c r="D1146" s="196"/>
      <c r="E1146" s="196"/>
      <c r="F1146" s="196"/>
      <c r="G1146" s="196"/>
      <c r="H1146" s="196"/>
    </row>
    <row r="1147" spans="1:8" s="148" customFormat="1">
      <c r="A1147" s="153"/>
      <c r="B1147" s="153"/>
      <c r="C1147" s="196"/>
      <c r="D1147" s="196"/>
      <c r="E1147" s="196"/>
      <c r="F1147" s="196"/>
      <c r="G1147" s="196"/>
      <c r="H1147" s="196"/>
    </row>
    <row r="1148" spans="1:8" s="148" customFormat="1">
      <c r="A1148" s="153"/>
      <c r="B1148" s="153"/>
      <c r="C1148" s="196"/>
      <c r="D1148" s="196"/>
      <c r="E1148" s="196"/>
      <c r="F1148" s="196"/>
      <c r="G1148" s="196"/>
      <c r="H1148" s="196"/>
    </row>
    <row r="1149" spans="1:8" s="148" customFormat="1">
      <c r="A1149" s="153"/>
      <c r="B1149" s="153"/>
      <c r="C1149" s="196"/>
      <c r="D1149" s="196"/>
      <c r="E1149" s="196"/>
      <c r="F1149" s="196"/>
      <c r="G1149" s="196"/>
      <c r="H1149" s="196"/>
    </row>
    <row r="1150" spans="1:8" s="148" customFormat="1">
      <c r="A1150" s="153"/>
      <c r="B1150" s="153"/>
      <c r="C1150" s="196"/>
      <c r="D1150" s="196"/>
      <c r="E1150" s="196"/>
      <c r="F1150" s="196"/>
      <c r="G1150" s="196"/>
      <c r="H1150" s="196"/>
    </row>
    <row r="1151" spans="1:8" s="148" customFormat="1">
      <c r="A1151" s="153"/>
      <c r="B1151" s="153"/>
      <c r="C1151" s="196"/>
      <c r="D1151" s="196"/>
      <c r="E1151" s="196"/>
      <c r="F1151" s="196"/>
      <c r="G1151" s="196"/>
      <c r="H1151" s="196"/>
    </row>
    <row r="1152" spans="1:8" s="148" customFormat="1">
      <c r="A1152" s="153"/>
      <c r="B1152" s="153"/>
      <c r="C1152" s="196"/>
      <c r="D1152" s="196"/>
      <c r="E1152" s="196"/>
      <c r="F1152" s="196"/>
      <c r="G1152" s="196"/>
      <c r="H1152" s="196"/>
    </row>
    <row r="1153" spans="1:8" s="148" customFormat="1">
      <c r="A1153" s="153"/>
      <c r="B1153" s="153"/>
      <c r="C1153" s="196"/>
      <c r="D1153" s="196"/>
      <c r="E1153" s="196"/>
      <c r="F1153" s="196"/>
      <c r="G1153" s="196"/>
      <c r="H1153" s="196"/>
    </row>
    <row r="1154" spans="1:8" s="148" customFormat="1">
      <c r="A1154" s="153"/>
      <c r="B1154" s="153"/>
      <c r="C1154" s="196"/>
      <c r="D1154" s="196"/>
      <c r="E1154" s="196"/>
      <c r="F1154" s="196"/>
      <c r="G1154" s="196"/>
      <c r="H1154" s="196"/>
    </row>
    <row r="1155" spans="1:8" s="148" customFormat="1">
      <c r="A1155" s="153"/>
      <c r="B1155" s="153"/>
      <c r="C1155" s="196"/>
      <c r="D1155" s="196"/>
      <c r="E1155" s="196"/>
      <c r="F1155" s="196"/>
      <c r="G1155" s="196"/>
      <c r="H1155" s="196"/>
    </row>
    <row r="1156" spans="1:8" s="148" customFormat="1">
      <c r="A1156" s="153"/>
      <c r="B1156" s="153"/>
      <c r="C1156" s="196"/>
      <c r="D1156" s="196"/>
      <c r="E1156" s="196"/>
      <c r="F1156" s="196"/>
      <c r="G1156" s="196"/>
      <c r="H1156" s="196"/>
    </row>
    <row r="1157" spans="1:8" s="148" customFormat="1">
      <c r="A1157" s="153"/>
      <c r="B1157" s="153"/>
      <c r="C1157" s="196"/>
      <c r="D1157" s="196"/>
      <c r="E1157" s="196"/>
      <c r="F1157" s="196"/>
      <c r="G1157" s="196"/>
      <c r="H1157" s="196"/>
    </row>
    <row r="1158" spans="1:8" s="148" customFormat="1">
      <c r="A1158" s="153"/>
      <c r="B1158" s="153"/>
      <c r="C1158" s="196"/>
      <c r="D1158" s="196"/>
      <c r="E1158" s="196"/>
      <c r="F1158" s="196"/>
      <c r="G1158" s="196"/>
      <c r="H1158" s="196"/>
    </row>
    <row r="1159" spans="1:8" s="148" customFormat="1">
      <c r="A1159" s="153"/>
      <c r="B1159" s="153"/>
      <c r="C1159" s="196"/>
      <c r="D1159" s="196"/>
      <c r="E1159" s="196"/>
      <c r="F1159" s="196"/>
      <c r="G1159" s="196"/>
      <c r="H1159" s="196"/>
    </row>
    <row r="1160" spans="1:8" s="148" customFormat="1">
      <c r="A1160" s="153"/>
      <c r="B1160" s="153"/>
      <c r="C1160" s="196"/>
      <c r="D1160" s="196"/>
      <c r="E1160" s="196"/>
      <c r="F1160" s="196"/>
      <c r="G1160" s="196"/>
      <c r="H1160" s="196"/>
    </row>
    <row r="1161" spans="1:8" s="148" customFormat="1">
      <c r="A1161" s="153"/>
      <c r="B1161" s="153"/>
      <c r="C1161" s="196"/>
      <c r="D1161" s="196"/>
      <c r="E1161" s="196"/>
      <c r="F1161" s="196"/>
      <c r="G1161" s="196"/>
      <c r="H1161" s="196"/>
    </row>
    <row r="1162" spans="1:8" s="148" customFormat="1">
      <c r="A1162" s="153"/>
      <c r="B1162" s="153"/>
      <c r="C1162" s="196"/>
      <c r="D1162" s="196"/>
      <c r="E1162" s="196"/>
      <c r="F1162" s="196"/>
      <c r="G1162" s="196"/>
      <c r="H1162" s="196"/>
    </row>
    <row r="1163" spans="1:8" s="148" customFormat="1">
      <c r="A1163" s="153"/>
      <c r="B1163" s="153"/>
      <c r="C1163" s="196"/>
      <c r="D1163" s="196"/>
      <c r="E1163" s="196"/>
      <c r="F1163" s="196"/>
      <c r="G1163" s="196"/>
      <c r="H1163" s="196"/>
    </row>
    <row r="1164" spans="1:8" s="148" customFormat="1">
      <c r="A1164" s="153"/>
      <c r="B1164" s="153"/>
      <c r="C1164" s="196"/>
      <c r="D1164" s="196"/>
      <c r="E1164" s="196"/>
      <c r="F1164" s="196"/>
      <c r="G1164" s="196"/>
      <c r="H1164" s="196"/>
    </row>
    <row r="1165" spans="1:8" s="148" customFormat="1">
      <c r="A1165" s="153"/>
      <c r="B1165" s="153"/>
      <c r="C1165" s="196"/>
      <c r="D1165" s="196"/>
      <c r="E1165" s="196"/>
      <c r="F1165" s="196"/>
      <c r="G1165" s="196"/>
      <c r="H1165" s="196"/>
    </row>
    <row r="1166" spans="1:8" s="148" customFormat="1">
      <c r="A1166" s="153"/>
      <c r="B1166" s="153"/>
      <c r="C1166" s="196"/>
      <c r="D1166" s="196"/>
      <c r="E1166" s="196"/>
      <c r="F1166" s="196"/>
      <c r="G1166" s="196"/>
      <c r="H1166" s="196"/>
    </row>
    <row r="1167" spans="1:8" s="148" customFormat="1">
      <c r="A1167" s="153"/>
      <c r="B1167" s="153"/>
      <c r="C1167" s="196"/>
      <c r="D1167" s="196"/>
      <c r="E1167" s="196"/>
      <c r="F1167" s="196"/>
      <c r="G1167" s="196"/>
      <c r="H1167" s="196"/>
    </row>
    <row r="1168" spans="1:8" s="148" customFormat="1">
      <c r="A1168" s="153"/>
      <c r="B1168" s="153"/>
      <c r="C1168" s="196"/>
      <c r="D1168" s="196"/>
      <c r="E1168" s="196"/>
      <c r="F1168" s="196"/>
      <c r="G1168" s="196"/>
      <c r="H1168" s="196"/>
    </row>
    <row r="1169" spans="1:8" s="148" customFormat="1">
      <c r="A1169" s="153"/>
      <c r="B1169" s="153"/>
      <c r="C1169" s="196"/>
      <c r="D1169" s="196"/>
      <c r="E1169" s="196"/>
      <c r="F1169" s="196"/>
      <c r="G1169" s="196"/>
      <c r="H1169" s="196"/>
    </row>
    <row r="1170" spans="1:8" s="148" customFormat="1">
      <c r="A1170" s="153"/>
      <c r="B1170" s="153"/>
      <c r="C1170" s="196"/>
      <c r="D1170" s="196"/>
      <c r="E1170" s="196"/>
      <c r="F1170" s="196"/>
      <c r="G1170" s="196"/>
      <c r="H1170" s="196"/>
    </row>
    <row r="1171" spans="1:8" s="148" customFormat="1">
      <c r="A1171" s="153"/>
      <c r="B1171" s="153"/>
      <c r="C1171" s="196"/>
      <c r="D1171" s="196"/>
      <c r="E1171" s="196"/>
      <c r="F1171" s="196"/>
      <c r="G1171" s="196"/>
      <c r="H1171" s="196"/>
    </row>
    <row r="1172" spans="1:8" s="148" customFormat="1">
      <c r="A1172" s="153"/>
      <c r="B1172" s="153"/>
      <c r="C1172" s="196"/>
      <c r="D1172" s="196"/>
      <c r="E1172" s="196"/>
      <c r="F1172" s="196"/>
      <c r="G1172" s="196"/>
      <c r="H1172" s="196"/>
    </row>
    <row r="1173" spans="1:8" s="148" customFormat="1">
      <c r="A1173" s="153"/>
      <c r="B1173" s="153"/>
      <c r="C1173" s="196"/>
      <c r="D1173" s="196"/>
      <c r="E1173" s="196"/>
      <c r="F1173" s="196"/>
      <c r="G1173" s="196"/>
      <c r="H1173" s="196"/>
    </row>
    <row r="1174" spans="1:8" s="148" customFormat="1">
      <c r="A1174" s="153"/>
      <c r="B1174" s="153"/>
      <c r="C1174" s="196"/>
      <c r="D1174" s="196"/>
      <c r="E1174" s="196"/>
      <c r="F1174" s="196"/>
      <c r="G1174" s="196"/>
      <c r="H1174" s="196"/>
    </row>
    <row r="1175" spans="1:8" s="148" customFormat="1">
      <c r="A1175" s="153"/>
      <c r="B1175" s="153"/>
      <c r="C1175" s="196"/>
      <c r="D1175" s="196"/>
      <c r="E1175" s="196"/>
      <c r="F1175" s="196"/>
      <c r="G1175" s="196"/>
      <c r="H1175" s="196"/>
    </row>
    <row r="1176" spans="1:8" s="148" customFormat="1">
      <c r="A1176" s="153"/>
      <c r="B1176" s="153"/>
      <c r="C1176" s="196"/>
      <c r="D1176" s="196"/>
      <c r="E1176" s="196"/>
      <c r="F1176" s="196"/>
      <c r="G1176" s="196"/>
      <c r="H1176" s="196"/>
    </row>
    <row r="1177" spans="1:8" s="148" customFormat="1">
      <c r="A1177" s="153"/>
      <c r="B1177" s="153"/>
      <c r="C1177" s="196"/>
      <c r="D1177" s="196"/>
      <c r="E1177" s="196"/>
      <c r="F1177" s="196"/>
      <c r="G1177" s="196"/>
      <c r="H1177" s="196"/>
    </row>
    <row r="1178" spans="1:8" s="148" customFormat="1">
      <c r="A1178" s="153"/>
      <c r="B1178" s="153"/>
      <c r="C1178" s="196"/>
      <c r="D1178" s="196"/>
      <c r="E1178" s="196"/>
      <c r="F1178" s="196"/>
      <c r="G1178" s="196"/>
      <c r="H1178" s="196"/>
    </row>
    <row r="1179" spans="1:8" s="148" customFormat="1">
      <c r="A1179" s="153"/>
      <c r="B1179" s="153"/>
      <c r="C1179" s="196"/>
      <c r="D1179" s="196"/>
      <c r="E1179" s="196"/>
      <c r="F1179" s="196"/>
      <c r="G1179" s="196"/>
      <c r="H1179" s="196"/>
    </row>
    <row r="1180" spans="1:8" s="148" customFormat="1">
      <c r="A1180" s="153"/>
      <c r="B1180" s="153"/>
      <c r="C1180" s="196"/>
      <c r="D1180" s="196"/>
      <c r="E1180" s="196"/>
      <c r="F1180" s="196"/>
      <c r="G1180" s="196"/>
      <c r="H1180" s="196"/>
    </row>
    <row r="1181" spans="1:8" s="148" customFormat="1">
      <c r="A1181" s="153"/>
      <c r="B1181" s="153"/>
      <c r="C1181" s="196"/>
      <c r="D1181" s="196"/>
      <c r="E1181" s="196"/>
      <c r="F1181" s="196"/>
      <c r="G1181" s="196"/>
      <c r="H1181" s="196"/>
    </row>
    <row r="1182" spans="1:8" s="148" customFormat="1">
      <c r="A1182" s="153"/>
      <c r="B1182" s="153"/>
      <c r="C1182" s="196"/>
      <c r="D1182" s="196"/>
      <c r="E1182" s="196"/>
      <c r="F1182" s="196"/>
      <c r="G1182" s="196"/>
      <c r="H1182" s="196"/>
    </row>
    <row r="1183" spans="1:8" s="148" customFormat="1">
      <c r="A1183" s="153"/>
      <c r="B1183" s="153"/>
      <c r="C1183" s="196"/>
      <c r="D1183" s="196"/>
      <c r="E1183" s="196"/>
      <c r="F1183" s="196"/>
      <c r="G1183" s="196"/>
      <c r="H1183" s="196"/>
    </row>
    <row r="1184" spans="1:8" s="148" customFormat="1">
      <c r="A1184" s="153"/>
      <c r="B1184" s="153"/>
      <c r="C1184" s="196"/>
      <c r="D1184" s="196"/>
      <c r="E1184" s="196"/>
      <c r="F1184" s="196"/>
      <c r="G1184" s="196"/>
      <c r="H1184" s="196"/>
    </row>
    <row r="1185" spans="1:8" s="148" customFormat="1">
      <c r="A1185" s="153"/>
      <c r="B1185" s="153"/>
      <c r="C1185" s="196"/>
      <c r="D1185" s="196"/>
      <c r="E1185" s="196"/>
      <c r="F1185" s="196"/>
      <c r="G1185" s="196"/>
      <c r="H1185" s="196"/>
    </row>
    <row r="1186" spans="1:8" s="148" customFormat="1">
      <c r="A1186" s="153"/>
      <c r="B1186" s="153"/>
      <c r="C1186" s="196"/>
      <c r="D1186" s="196"/>
      <c r="E1186" s="196"/>
      <c r="F1186" s="196"/>
      <c r="G1186" s="196"/>
      <c r="H1186" s="196"/>
    </row>
    <row r="1187" spans="1:8" s="148" customFormat="1">
      <c r="A1187" s="153"/>
      <c r="B1187" s="153"/>
      <c r="C1187" s="196"/>
      <c r="D1187" s="196"/>
      <c r="E1187" s="196"/>
      <c r="F1187" s="196"/>
      <c r="G1187" s="196"/>
      <c r="H1187" s="196"/>
    </row>
    <row r="1188" spans="1:8" s="148" customFormat="1">
      <c r="A1188" s="153"/>
      <c r="B1188" s="153"/>
      <c r="C1188" s="196"/>
      <c r="D1188" s="196"/>
      <c r="E1188" s="196"/>
      <c r="F1188" s="196"/>
      <c r="G1188" s="196"/>
      <c r="H1188" s="196"/>
    </row>
    <row r="1189" spans="1:8" s="148" customFormat="1">
      <c r="A1189" s="153"/>
      <c r="B1189" s="153"/>
      <c r="C1189" s="196"/>
      <c r="D1189" s="196"/>
      <c r="E1189" s="196"/>
      <c r="F1189" s="196"/>
      <c r="G1189" s="196"/>
      <c r="H1189" s="196"/>
    </row>
    <row r="1190" spans="1:8" s="148" customFormat="1">
      <c r="A1190" s="153"/>
      <c r="B1190" s="153"/>
      <c r="C1190" s="196"/>
      <c r="D1190" s="196"/>
      <c r="E1190" s="196"/>
      <c r="F1190" s="196"/>
      <c r="G1190" s="196"/>
      <c r="H1190" s="196"/>
    </row>
    <row r="1191" spans="1:8" s="148" customFormat="1">
      <c r="A1191" s="153"/>
      <c r="B1191" s="153"/>
      <c r="C1191" s="196"/>
      <c r="D1191" s="196"/>
      <c r="E1191" s="196"/>
      <c r="F1191" s="196"/>
      <c r="G1191" s="196"/>
      <c r="H1191" s="196"/>
    </row>
    <row r="1192" spans="1:8" s="148" customFormat="1">
      <c r="A1192" s="153"/>
      <c r="B1192" s="153"/>
      <c r="C1192" s="196"/>
      <c r="D1192" s="196"/>
      <c r="E1192" s="196"/>
      <c r="F1192" s="196"/>
      <c r="G1192" s="196"/>
      <c r="H1192" s="196"/>
    </row>
    <row r="1193" spans="1:8" s="148" customFormat="1">
      <c r="A1193" s="153"/>
      <c r="B1193" s="153"/>
      <c r="C1193" s="196"/>
      <c r="D1193" s="196"/>
      <c r="E1193" s="196"/>
      <c r="F1193" s="196"/>
      <c r="G1193" s="196"/>
      <c r="H1193" s="196"/>
    </row>
    <row r="1194" spans="1:8" s="148" customFormat="1">
      <c r="A1194" s="153"/>
      <c r="B1194" s="153"/>
      <c r="C1194" s="196"/>
      <c r="D1194" s="196"/>
      <c r="E1194" s="196"/>
      <c r="F1194" s="196"/>
      <c r="G1194" s="196"/>
      <c r="H1194" s="196"/>
    </row>
    <row r="1195" spans="1:8" s="148" customFormat="1">
      <c r="A1195" s="153"/>
      <c r="B1195" s="153"/>
      <c r="C1195" s="196"/>
      <c r="D1195" s="196"/>
      <c r="E1195" s="196"/>
      <c r="F1195" s="196"/>
      <c r="G1195" s="196"/>
      <c r="H1195" s="196"/>
    </row>
    <row r="1196" spans="1:8" s="148" customFormat="1">
      <c r="A1196" s="153"/>
      <c r="B1196" s="153"/>
      <c r="C1196" s="196"/>
      <c r="D1196" s="196"/>
      <c r="E1196" s="196"/>
      <c r="F1196" s="196"/>
      <c r="G1196" s="196"/>
      <c r="H1196" s="196"/>
    </row>
    <row r="1197" spans="1:8" s="148" customFormat="1">
      <c r="A1197" s="153"/>
      <c r="B1197" s="153"/>
      <c r="C1197" s="196"/>
      <c r="D1197" s="196"/>
      <c r="E1197" s="196"/>
      <c r="F1197" s="196"/>
      <c r="G1197" s="196"/>
      <c r="H1197" s="196"/>
    </row>
    <row r="1198" spans="1:8" s="148" customFormat="1">
      <c r="A1198" s="153"/>
      <c r="B1198" s="153"/>
      <c r="C1198" s="196"/>
      <c r="D1198" s="196"/>
      <c r="E1198" s="196"/>
      <c r="F1198" s="196"/>
      <c r="G1198" s="196"/>
      <c r="H1198" s="196"/>
    </row>
    <row r="1199" spans="1:8" s="148" customFormat="1">
      <c r="A1199" s="153"/>
      <c r="B1199" s="153"/>
      <c r="C1199" s="196"/>
      <c r="D1199" s="196"/>
      <c r="E1199" s="196"/>
      <c r="F1199" s="196"/>
      <c r="G1199" s="196"/>
      <c r="H1199" s="196"/>
    </row>
    <row r="1200" spans="1:8" s="148" customFormat="1">
      <c r="A1200" s="153"/>
      <c r="B1200" s="153"/>
      <c r="C1200" s="196"/>
      <c r="D1200" s="196"/>
      <c r="E1200" s="196"/>
      <c r="F1200" s="196"/>
      <c r="G1200" s="196"/>
      <c r="H1200" s="196"/>
    </row>
    <row r="1201" spans="1:8" s="148" customFormat="1">
      <c r="A1201" s="153"/>
      <c r="B1201" s="153"/>
      <c r="C1201" s="196"/>
      <c r="D1201" s="196"/>
      <c r="E1201" s="196"/>
      <c r="F1201" s="196"/>
      <c r="G1201" s="196"/>
      <c r="H1201" s="196"/>
    </row>
    <row r="1202" spans="1:8" s="148" customFormat="1">
      <c r="A1202" s="153"/>
      <c r="B1202" s="153"/>
      <c r="C1202" s="196"/>
      <c r="D1202" s="196"/>
      <c r="E1202" s="196"/>
      <c r="F1202" s="196"/>
      <c r="G1202" s="196"/>
      <c r="H1202" s="196"/>
    </row>
    <row r="1203" spans="1:8" s="148" customFormat="1">
      <c r="A1203" s="153"/>
      <c r="B1203" s="153"/>
      <c r="C1203" s="196"/>
      <c r="D1203" s="196"/>
      <c r="E1203" s="196"/>
      <c r="F1203" s="196"/>
      <c r="G1203" s="196"/>
      <c r="H1203" s="196"/>
    </row>
    <row r="1204" spans="1:8" s="148" customFormat="1">
      <c r="A1204" s="153"/>
      <c r="B1204" s="153"/>
      <c r="C1204" s="196"/>
      <c r="D1204" s="196"/>
      <c r="E1204" s="196"/>
      <c r="F1204" s="196"/>
      <c r="G1204" s="196"/>
      <c r="H1204" s="196"/>
    </row>
    <row r="1205" spans="1:8" s="148" customFormat="1">
      <c r="A1205" s="153"/>
      <c r="B1205" s="153"/>
      <c r="C1205" s="196"/>
      <c r="D1205" s="196"/>
      <c r="E1205" s="196"/>
      <c r="F1205" s="196"/>
      <c r="G1205" s="196"/>
      <c r="H1205" s="196"/>
    </row>
    <row r="1206" spans="1:8" s="148" customFormat="1">
      <c r="A1206" s="153"/>
      <c r="B1206" s="153"/>
      <c r="C1206" s="196"/>
      <c r="D1206" s="196"/>
      <c r="E1206" s="196"/>
      <c r="F1206" s="196"/>
      <c r="G1206" s="196"/>
      <c r="H1206" s="196"/>
    </row>
    <row r="1207" spans="1:8" s="148" customFormat="1">
      <c r="A1207" s="153"/>
      <c r="B1207" s="153"/>
      <c r="C1207" s="196"/>
      <c r="D1207" s="196"/>
      <c r="E1207" s="196"/>
      <c r="F1207" s="196"/>
      <c r="G1207" s="196"/>
      <c r="H1207" s="196"/>
    </row>
    <row r="1208" spans="1:8" s="148" customFormat="1">
      <c r="A1208" s="153"/>
      <c r="B1208" s="153"/>
      <c r="C1208" s="196"/>
      <c r="D1208" s="196"/>
      <c r="E1208" s="196"/>
      <c r="F1208" s="196"/>
      <c r="G1208" s="196"/>
      <c r="H1208" s="196"/>
    </row>
    <row r="1209" spans="1:8" s="148" customFormat="1">
      <c r="A1209" s="153"/>
      <c r="B1209" s="153"/>
      <c r="C1209" s="196"/>
      <c r="D1209" s="196"/>
      <c r="E1209" s="196"/>
      <c r="F1209" s="196"/>
      <c r="G1209" s="196"/>
      <c r="H1209" s="196"/>
    </row>
    <row r="1210" spans="1:8" s="148" customFormat="1">
      <c r="A1210" s="153"/>
      <c r="B1210" s="153"/>
      <c r="C1210" s="196"/>
      <c r="D1210" s="196"/>
      <c r="E1210" s="196"/>
      <c r="F1210" s="196"/>
      <c r="G1210" s="196"/>
      <c r="H1210" s="196"/>
    </row>
    <row r="1211" spans="1:8" s="148" customFormat="1">
      <c r="A1211" s="153"/>
      <c r="B1211" s="153"/>
      <c r="C1211" s="196"/>
      <c r="D1211" s="196"/>
      <c r="E1211" s="196"/>
      <c r="F1211" s="196"/>
      <c r="G1211" s="196"/>
      <c r="H1211" s="196"/>
    </row>
    <row r="1212" spans="1:8" s="148" customFormat="1">
      <c r="A1212" s="153"/>
      <c r="B1212" s="153"/>
      <c r="C1212" s="196"/>
      <c r="D1212" s="196"/>
      <c r="E1212" s="196"/>
      <c r="F1212" s="196"/>
      <c r="G1212" s="196"/>
      <c r="H1212" s="196"/>
    </row>
    <row r="1213" spans="1:8" s="148" customFormat="1">
      <c r="A1213" s="153"/>
      <c r="B1213" s="153"/>
      <c r="C1213" s="196"/>
      <c r="D1213" s="196"/>
      <c r="E1213" s="196"/>
      <c r="F1213" s="196"/>
      <c r="G1213" s="196"/>
      <c r="H1213" s="196"/>
    </row>
    <row r="1214" spans="1:8" s="148" customFormat="1">
      <c r="A1214" s="153"/>
      <c r="B1214" s="153"/>
      <c r="C1214" s="196"/>
      <c r="D1214" s="196"/>
      <c r="E1214" s="196"/>
      <c r="F1214" s="196"/>
      <c r="G1214" s="196"/>
      <c r="H1214" s="196"/>
    </row>
    <row r="1215" spans="1:8" s="148" customFormat="1">
      <c r="A1215" s="153"/>
      <c r="B1215" s="153"/>
      <c r="C1215" s="196"/>
      <c r="D1215" s="196"/>
      <c r="E1215" s="196"/>
      <c r="F1215" s="196"/>
      <c r="G1215" s="196"/>
      <c r="H1215" s="196"/>
    </row>
    <row r="1216" spans="1:8" s="148" customFormat="1">
      <c r="A1216" s="153"/>
      <c r="B1216" s="153"/>
      <c r="C1216" s="196"/>
      <c r="D1216" s="196"/>
      <c r="E1216" s="196"/>
      <c r="F1216" s="196"/>
      <c r="G1216" s="196"/>
      <c r="H1216" s="196"/>
    </row>
    <row r="1217" spans="1:8" s="148" customFormat="1">
      <c r="A1217" s="153"/>
      <c r="B1217" s="153"/>
      <c r="C1217" s="196"/>
      <c r="D1217" s="196"/>
      <c r="E1217" s="196"/>
      <c r="F1217" s="196"/>
      <c r="G1217" s="196"/>
      <c r="H1217" s="196"/>
    </row>
    <row r="1218" spans="1:8" s="148" customFormat="1">
      <c r="A1218" s="153"/>
      <c r="B1218" s="153"/>
      <c r="C1218" s="196"/>
      <c r="D1218" s="196"/>
      <c r="E1218" s="196"/>
      <c r="F1218" s="196"/>
      <c r="G1218" s="196"/>
      <c r="H1218" s="196"/>
    </row>
    <row r="1219" spans="1:8" s="148" customFormat="1">
      <c r="A1219" s="153"/>
      <c r="B1219" s="153"/>
      <c r="C1219" s="196"/>
      <c r="D1219" s="196"/>
      <c r="E1219" s="196"/>
      <c r="F1219" s="196"/>
      <c r="G1219" s="196"/>
      <c r="H1219" s="196"/>
    </row>
    <row r="1220" spans="1:8" s="148" customFormat="1">
      <c r="A1220" s="153"/>
      <c r="B1220" s="153"/>
      <c r="C1220" s="196"/>
      <c r="D1220" s="196"/>
      <c r="E1220" s="196"/>
      <c r="F1220" s="196"/>
      <c r="G1220" s="196"/>
      <c r="H1220" s="196"/>
    </row>
    <row r="1221" spans="1:8" s="148" customFormat="1">
      <c r="A1221" s="153"/>
      <c r="B1221" s="153"/>
      <c r="C1221" s="196"/>
      <c r="D1221" s="196"/>
      <c r="E1221" s="196"/>
      <c r="F1221" s="196"/>
      <c r="G1221" s="196"/>
      <c r="H1221" s="196"/>
    </row>
    <row r="1222" spans="1:8" s="148" customFormat="1">
      <c r="A1222" s="153"/>
      <c r="B1222" s="153"/>
      <c r="C1222" s="196"/>
      <c r="D1222" s="196"/>
      <c r="E1222" s="196"/>
      <c r="F1222" s="196"/>
      <c r="G1222" s="196"/>
      <c r="H1222" s="196"/>
    </row>
    <row r="1223" spans="1:8" s="148" customFormat="1">
      <c r="A1223" s="153"/>
      <c r="B1223" s="153"/>
      <c r="C1223" s="196"/>
      <c r="D1223" s="196"/>
      <c r="E1223" s="196"/>
      <c r="F1223" s="196"/>
      <c r="G1223" s="196"/>
      <c r="H1223" s="196"/>
    </row>
    <row r="1224" spans="1:8" s="148" customFormat="1">
      <c r="A1224" s="153"/>
      <c r="B1224" s="153"/>
      <c r="C1224" s="196"/>
      <c r="D1224" s="196"/>
      <c r="E1224" s="196"/>
      <c r="F1224" s="196"/>
      <c r="G1224" s="196"/>
      <c r="H1224" s="196"/>
    </row>
    <row r="1225" spans="1:8" s="148" customFormat="1">
      <c r="A1225" s="153"/>
      <c r="B1225" s="153"/>
      <c r="C1225" s="196"/>
      <c r="D1225" s="196"/>
      <c r="E1225" s="196"/>
      <c r="F1225" s="196"/>
      <c r="G1225" s="196"/>
      <c r="H1225" s="196"/>
    </row>
    <row r="1226" spans="1:8" s="148" customFormat="1">
      <c r="A1226" s="153"/>
      <c r="B1226" s="153"/>
      <c r="C1226" s="196"/>
      <c r="D1226" s="196"/>
      <c r="E1226" s="196"/>
      <c r="F1226" s="196"/>
      <c r="G1226" s="196"/>
      <c r="H1226" s="196"/>
    </row>
    <row r="1227" spans="1:8" s="148" customFormat="1">
      <c r="A1227" s="153"/>
      <c r="B1227" s="153"/>
      <c r="C1227" s="196"/>
      <c r="D1227" s="196"/>
      <c r="E1227" s="196"/>
      <c r="F1227" s="196"/>
      <c r="G1227" s="196"/>
      <c r="H1227" s="196"/>
    </row>
    <row r="1228" spans="1:8" s="148" customFormat="1">
      <c r="A1228" s="153"/>
      <c r="B1228" s="153"/>
      <c r="C1228" s="196"/>
      <c r="D1228" s="196"/>
      <c r="E1228" s="196"/>
      <c r="F1228" s="196"/>
      <c r="G1228" s="196"/>
      <c r="H1228" s="196"/>
    </row>
    <row r="1229" spans="1:8" s="148" customFormat="1">
      <c r="A1229" s="153"/>
      <c r="B1229" s="153"/>
      <c r="C1229" s="196"/>
      <c r="D1229" s="196"/>
      <c r="E1229" s="196"/>
      <c r="F1229" s="196"/>
      <c r="G1229" s="196"/>
      <c r="H1229" s="196"/>
    </row>
    <row r="1230" spans="1:8" s="148" customFormat="1">
      <c r="A1230" s="153"/>
      <c r="B1230" s="153"/>
      <c r="C1230" s="196"/>
      <c r="D1230" s="196"/>
      <c r="E1230" s="196"/>
      <c r="F1230" s="196"/>
      <c r="G1230" s="196"/>
      <c r="H1230" s="196"/>
    </row>
    <row r="1231" spans="1:8" s="148" customFormat="1">
      <c r="A1231" s="153"/>
      <c r="B1231" s="153"/>
      <c r="C1231" s="196"/>
      <c r="D1231" s="196"/>
      <c r="E1231" s="196"/>
      <c r="F1231" s="196"/>
      <c r="G1231" s="196"/>
      <c r="H1231" s="196"/>
    </row>
    <row r="1232" spans="1:8" s="148" customFormat="1">
      <c r="A1232" s="153"/>
      <c r="B1232" s="153"/>
      <c r="C1232" s="196"/>
      <c r="D1232" s="196"/>
      <c r="E1232" s="196"/>
      <c r="F1232" s="196"/>
      <c r="G1232" s="196"/>
      <c r="H1232" s="196"/>
    </row>
    <row r="1233" spans="1:8" s="148" customFormat="1">
      <c r="A1233" s="153"/>
      <c r="B1233" s="153"/>
      <c r="C1233" s="196"/>
      <c r="D1233" s="196"/>
      <c r="E1233" s="196"/>
      <c r="F1233" s="196"/>
      <c r="G1233" s="196"/>
      <c r="H1233" s="196"/>
    </row>
    <row r="1234" spans="1:8" s="148" customFormat="1">
      <c r="A1234" s="153"/>
      <c r="B1234" s="153"/>
      <c r="C1234" s="196"/>
      <c r="D1234" s="196"/>
      <c r="E1234" s="196"/>
      <c r="F1234" s="196"/>
      <c r="G1234" s="196"/>
      <c r="H1234" s="196"/>
    </row>
    <row r="1235" spans="1:8" s="148" customFormat="1">
      <c r="A1235" s="153"/>
      <c r="B1235" s="153"/>
      <c r="C1235" s="196"/>
      <c r="D1235" s="196"/>
      <c r="E1235" s="196"/>
      <c r="F1235" s="196"/>
      <c r="G1235" s="196"/>
      <c r="H1235" s="196"/>
    </row>
    <row r="1236" spans="1:8" s="148" customFormat="1">
      <c r="A1236" s="153"/>
      <c r="B1236" s="153"/>
      <c r="C1236" s="196"/>
      <c r="D1236" s="196"/>
      <c r="E1236" s="196"/>
      <c r="F1236" s="196"/>
      <c r="G1236" s="196"/>
      <c r="H1236" s="196"/>
    </row>
    <row r="1237" spans="1:8" s="148" customFormat="1">
      <c r="A1237" s="153"/>
      <c r="B1237" s="153"/>
      <c r="C1237" s="196"/>
      <c r="D1237" s="196"/>
      <c r="E1237" s="196"/>
      <c r="F1237" s="196"/>
      <c r="G1237" s="196"/>
      <c r="H1237" s="196"/>
    </row>
    <row r="1238" spans="1:8" s="148" customFormat="1">
      <c r="A1238" s="153"/>
      <c r="B1238" s="153"/>
      <c r="C1238" s="196"/>
      <c r="D1238" s="196"/>
      <c r="E1238" s="196"/>
      <c r="F1238" s="196"/>
      <c r="G1238" s="196"/>
      <c r="H1238" s="196"/>
    </row>
    <row r="1239" spans="1:8" s="148" customFormat="1">
      <c r="A1239" s="153"/>
      <c r="B1239" s="153"/>
      <c r="C1239" s="196"/>
      <c r="D1239" s="196"/>
      <c r="E1239" s="196"/>
      <c r="F1239" s="196"/>
      <c r="G1239" s="196"/>
      <c r="H1239" s="196"/>
    </row>
    <row r="1240" spans="1:8" s="148" customFormat="1">
      <c r="A1240" s="153"/>
      <c r="B1240" s="153"/>
      <c r="C1240" s="196"/>
      <c r="D1240" s="196"/>
      <c r="E1240" s="196"/>
      <c r="F1240" s="196"/>
      <c r="G1240" s="196"/>
      <c r="H1240" s="196"/>
    </row>
    <row r="1241" spans="1:8" s="148" customFormat="1">
      <c r="A1241" s="153"/>
      <c r="B1241" s="153"/>
      <c r="C1241" s="196"/>
      <c r="D1241" s="196"/>
      <c r="E1241" s="196"/>
      <c r="F1241" s="196"/>
      <c r="G1241" s="196"/>
      <c r="H1241" s="196"/>
    </row>
    <row r="1242" spans="1:8" s="148" customFormat="1">
      <c r="A1242" s="153"/>
      <c r="B1242" s="153"/>
      <c r="C1242" s="196"/>
      <c r="D1242" s="196"/>
      <c r="E1242" s="196"/>
      <c r="F1242" s="196"/>
      <c r="G1242" s="196"/>
      <c r="H1242" s="196"/>
    </row>
    <row r="1243" spans="1:8" s="148" customFormat="1">
      <c r="A1243" s="153"/>
      <c r="B1243" s="153"/>
      <c r="C1243" s="196"/>
      <c r="D1243" s="196"/>
      <c r="E1243" s="196"/>
      <c r="F1243" s="196"/>
      <c r="G1243" s="196"/>
      <c r="H1243" s="196"/>
    </row>
    <row r="1244" spans="1:8" s="148" customFormat="1">
      <c r="A1244" s="153"/>
      <c r="B1244" s="153"/>
      <c r="C1244" s="196"/>
      <c r="D1244" s="196"/>
      <c r="E1244" s="196"/>
      <c r="F1244" s="196"/>
      <c r="G1244" s="196"/>
      <c r="H1244" s="196"/>
    </row>
    <row r="1245" spans="1:8" s="148" customFormat="1">
      <c r="A1245" s="153"/>
      <c r="B1245" s="153"/>
      <c r="C1245" s="196"/>
      <c r="D1245" s="196"/>
      <c r="E1245" s="196"/>
      <c r="F1245" s="196"/>
      <c r="G1245" s="196"/>
      <c r="H1245" s="196"/>
    </row>
    <row r="1246" spans="1:8" s="148" customFormat="1">
      <c r="A1246" s="153"/>
      <c r="B1246" s="153"/>
      <c r="C1246" s="196"/>
      <c r="D1246" s="196"/>
      <c r="E1246" s="196"/>
      <c r="F1246" s="196"/>
      <c r="G1246" s="196"/>
      <c r="H1246" s="196"/>
    </row>
    <row r="1247" spans="1:8" s="148" customFormat="1">
      <c r="A1247" s="153"/>
      <c r="B1247" s="153"/>
      <c r="C1247" s="196"/>
      <c r="D1247" s="196"/>
      <c r="E1247" s="196"/>
      <c r="F1247" s="196"/>
      <c r="G1247" s="196"/>
      <c r="H1247" s="196"/>
    </row>
    <row r="1248" spans="1:8" s="148" customFormat="1">
      <c r="A1248" s="153"/>
      <c r="B1248" s="153"/>
      <c r="C1248" s="196"/>
      <c r="D1248" s="196"/>
      <c r="E1248" s="196"/>
      <c r="F1248" s="196"/>
      <c r="G1248" s="196"/>
      <c r="H1248" s="196"/>
    </row>
    <row r="1249" spans="1:8" s="148" customFormat="1">
      <c r="A1249" s="153"/>
      <c r="B1249" s="153"/>
      <c r="C1249" s="196"/>
      <c r="D1249" s="196"/>
      <c r="E1249" s="196"/>
      <c r="F1249" s="196"/>
      <c r="G1249" s="196"/>
      <c r="H1249" s="196"/>
    </row>
    <row r="1250" spans="1:8" s="148" customFormat="1">
      <c r="A1250" s="153"/>
      <c r="B1250" s="153"/>
      <c r="C1250" s="196"/>
      <c r="D1250" s="196"/>
      <c r="E1250" s="196"/>
      <c r="F1250" s="196"/>
      <c r="G1250" s="196"/>
      <c r="H1250" s="196"/>
    </row>
    <row r="1251" spans="1:8" s="148" customFormat="1">
      <c r="A1251" s="153"/>
      <c r="B1251" s="153"/>
      <c r="C1251" s="196"/>
      <c r="D1251" s="196"/>
      <c r="E1251" s="196"/>
      <c r="F1251" s="196"/>
      <c r="G1251" s="196"/>
      <c r="H1251" s="196"/>
    </row>
    <row r="1252" spans="1:8" s="148" customFormat="1">
      <c r="A1252" s="153"/>
      <c r="B1252" s="153"/>
      <c r="C1252" s="196"/>
      <c r="D1252" s="196"/>
      <c r="E1252" s="196"/>
      <c r="F1252" s="196"/>
      <c r="G1252" s="196"/>
      <c r="H1252" s="196"/>
    </row>
    <row r="1253" spans="1:8" s="148" customFormat="1">
      <c r="A1253" s="153"/>
      <c r="B1253" s="153"/>
      <c r="C1253" s="196"/>
      <c r="D1253" s="196"/>
      <c r="E1253" s="196"/>
      <c r="F1253" s="196"/>
      <c r="G1253" s="196"/>
      <c r="H1253" s="196"/>
    </row>
    <row r="1254" spans="1:8" s="148" customFormat="1">
      <c r="A1254" s="153"/>
      <c r="B1254" s="153"/>
      <c r="C1254" s="196"/>
      <c r="D1254" s="196"/>
      <c r="E1254" s="196"/>
      <c r="F1254" s="196"/>
      <c r="G1254" s="196"/>
      <c r="H1254" s="196"/>
    </row>
    <row r="1255" spans="1:8" s="148" customFormat="1">
      <c r="A1255" s="153"/>
      <c r="B1255" s="153"/>
      <c r="C1255" s="196"/>
      <c r="D1255" s="196"/>
      <c r="E1255" s="196"/>
      <c r="F1255" s="196"/>
      <c r="G1255" s="196"/>
      <c r="H1255" s="196"/>
    </row>
    <row r="1256" spans="1:8" s="148" customFormat="1">
      <c r="A1256" s="153"/>
      <c r="B1256" s="153"/>
      <c r="C1256" s="196"/>
      <c r="D1256" s="196"/>
      <c r="E1256" s="196"/>
      <c r="F1256" s="196"/>
      <c r="G1256" s="196"/>
      <c r="H1256" s="196"/>
    </row>
    <row r="1257" spans="1:8" s="148" customFormat="1">
      <c r="A1257" s="153"/>
      <c r="B1257" s="153"/>
      <c r="C1257" s="196"/>
      <c r="D1257" s="196"/>
      <c r="E1257" s="196"/>
      <c r="F1257" s="196"/>
      <c r="G1257" s="196"/>
      <c r="H1257" s="196"/>
    </row>
    <row r="1258" spans="1:8" s="148" customFormat="1">
      <c r="A1258" s="153"/>
      <c r="B1258" s="153"/>
      <c r="C1258" s="196"/>
      <c r="D1258" s="196"/>
      <c r="E1258" s="196"/>
      <c r="F1258" s="196"/>
      <c r="G1258" s="196"/>
      <c r="H1258" s="196"/>
    </row>
    <row r="1259" spans="1:8" s="148" customFormat="1">
      <c r="A1259" s="153"/>
      <c r="B1259" s="153"/>
      <c r="C1259" s="196"/>
      <c r="D1259" s="196"/>
      <c r="E1259" s="196"/>
      <c r="F1259" s="196"/>
      <c r="G1259" s="196"/>
      <c r="H1259" s="196"/>
    </row>
    <row r="1260" spans="1:8" s="148" customFormat="1">
      <c r="A1260" s="153"/>
      <c r="B1260" s="153"/>
      <c r="C1260" s="196"/>
      <c r="D1260" s="196"/>
      <c r="E1260" s="196"/>
      <c r="F1260" s="196"/>
      <c r="G1260" s="196"/>
      <c r="H1260" s="196"/>
    </row>
    <row r="1261" spans="1:8" s="148" customFormat="1">
      <c r="A1261" s="153"/>
      <c r="B1261" s="153"/>
      <c r="C1261" s="196"/>
      <c r="D1261" s="196"/>
      <c r="E1261" s="196"/>
      <c r="F1261" s="196"/>
      <c r="G1261" s="196"/>
      <c r="H1261" s="196"/>
    </row>
    <row r="1262" spans="1:8" s="148" customFormat="1">
      <c r="A1262" s="153"/>
      <c r="B1262" s="153"/>
      <c r="C1262" s="196"/>
      <c r="D1262" s="196"/>
      <c r="E1262" s="196"/>
      <c r="F1262" s="196"/>
      <c r="G1262" s="196"/>
      <c r="H1262" s="196"/>
    </row>
    <row r="1263" spans="1:8" s="148" customFormat="1">
      <c r="A1263" s="153"/>
      <c r="B1263" s="153"/>
      <c r="C1263" s="196"/>
      <c r="D1263" s="196"/>
      <c r="E1263" s="196"/>
      <c r="F1263" s="196"/>
      <c r="G1263" s="196"/>
      <c r="H1263" s="196"/>
    </row>
    <row r="1264" spans="1:8" s="148" customFormat="1">
      <c r="A1264" s="153"/>
      <c r="B1264" s="153"/>
      <c r="C1264" s="196"/>
      <c r="D1264" s="196"/>
      <c r="E1264" s="196"/>
      <c r="F1264" s="196"/>
      <c r="G1264" s="196"/>
      <c r="H1264" s="196"/>
    </row>
    <row r="1265" spans="1:8" s="148" customFormat="1">
      <c r="A1265" s="153"/>
      <c r="B1265" s="153"/>
      <c r="C1265" s="196"/>
      <c r="D1265" s="196"/>
      <c r="E1265" s="196"/>
      <c r="F1265" s="196"/>
      <c r="G1265" s="196"/>
      <c r="H1265" s="196"/>
    </row>
    <row r="1266" spans="1:8" s="148" customFormat="1">
      <c r="A1266" s="153"/>
      <c r="B1266" s="153"/>
      <c r="C1266" s="196"/>
      <c r="D1266" s="196"/>
      <c r="E1266" s="196"/>
      <c r="F1266" s="196"/>
      <c r="G1266" s="196"/>
      <c r="H1266" s="196"/>
    </row>
    <row r="1267" spans="1:8" s="148" customFormat="1">
      <c r="A1267" s="153"/>
      <c r="B1267" s="153"/>
      <c r="C1267" s="196"/>
      <c r="D1267" s="196"/>
      <c r="E1267" s="196"/>
      <c r="F1267" s="196"/>
      <c r="G1267" s="196"/>
      <c r="H1267" s="196"/>
    </row>
    <row r="1268" spans="1:8" s="148" customFormat="1">
      <c r="A1268" s="153"/>
      <c r="B1268" s="153"/>
      <c r="C1268" s="196"/>
      <c r="D1268" s="196"/>
      <c r="E1268" s="196"/>
      <c r="F1268" s="196"/>
      <c r="G1268" s="196"/>
      <c r="H1268" s="196"/>
    </row>
    <row r="1269" spans="1:8" s="148" customFormat="1">
      <c r="A1269" s="153"/>
      <c r="B1269" s="153"/>
      <c r="C1269" s="196"/>
      <c r="D1269" s="196"/>
      <c r="E1269" s="196"/>
      <c r="F1269" s="196"/>
      <c r="G1269" s="196"/>
      <c r="H1269" s="196"/>
    </row>
    <row r="1270" spans="1:8" s="148" customFormat="1">
      <c r="A1270" s="153"/>
      <c r="B1270" s="153"/>
      <c r="C1270" s="196"/>
      <c r="D1270" s="196"/>
      <c r="E1270" s="196"/>
      <c r="F1270" s="196"/>
      <c r="G1270" s="196"/>
      <c r="H1270" s="196"/>
    </row>
    <row r="1271" spans="1:8" s="148" customFormat="1">
      <c r="A1271" s="153"/>
      <c r="B1271" s="153"/>
      <c r="C1271" s="196"/>
      <c r="D1271" s="196"/>
      <c r="E1271" s="196"/>
      <c r="F1271" s="196"/>
      <c r="G1271" s="196"/>
      <c r="H1271" s="196"/>
    </row>
    <row r="1272" spans="1:8" s="148" customFormat="1">
      <c r="A1272" s="153"/>
      <c r="B1272" s="153"/>
      <c r="C1272" s="196"/>
      <c r="D1272" s="196"/>
      <c r="E1272" s="196"/>
      <c r="F1272" s="196"/>
      <c r="G1272" s="196"/>
      <c r="H1272" s="196"/>
    </row>
    <row r="1273" spans="1:8" s="148" customFormat="1">
      <c r="A1273" s="153"/>
      <c r="B1273" s="153"/>
      <c r="C1273" s="196"/>
      <c r="D1273" s="196"/>
      <c r="E1273" s="196"/>
      <c r="F1273" s="196"/>
      <c r="G1273" s="196"/>
      <c r="H1273" s="196"/>
    </row>
    <row r="1274" spans="1:8" s="148" customFormat="1">
      <c r="A1274" s="153"/>
      <c r="B1274" s="153"/>
      <c r="C1274" s="196"/>
      <c r="D1274" s="196"/>
      <c r="E1274" s="196"/>
      <c r="F1274" s="196"/>
      <c r="G1274" s="196"/>
      <c r="H1274" s="196"/>
    </row>
    <row r="1275" spans="1:8" s="148" customFormat="1">
      <c r="A1275" s="153"/>
      <c r="B1275" s="153"/>
      <c r="C1275" s="196"/>
      <c r="D1275" s="196"/>
      <c r="E1275" s="196"/>
      <c r="F1275" s="196"/>
      <c r="G1275" s="196"/>
      <c r="H1275" s="196"/>
    </row>
    <row r="1276" spans="1:8" s="148" customFormat="1">
      <c r="A1276" s="153"/>
      <c r="B1276" s="153"/>
      <c r="C1276" s="196"/>
      <c r="D1276" s="196"/>
      <c r="E1276" s="196"/>
      <c r="F1276" s="196"/>
      <c r="G1276" s="196"/>
      <c r="H1276" s="196"/>
    </row>
    <row r="1277" spans="1:8" s="148" customFormat="1">
      <c r="A1277" s="153"/>
      <c r="B1277" s="153"/>
      <c r="C1277" s="196"/>
      <c r="D1277" s="196"/>
      <c r="E1277" s="196"/>
      <c r="F1277" s="196"/>
      <c r="G1277" s="196"/>
      <c r="H1277" s="196"/>
    </row>
    <row r="1278" spans="1:8" s="148" customFormat="1">
      <c r="A1278" s="153"/>
      <c r="B1278" s="153"/>
      <c r="C1278" s="196"/>
      <c r="D1278" s="196"/>
      <c r="E1278" s="196"/>
      <c r="F1278" s="196"/>
      <c r="G1278" s="196"/>
      <c r="H1278" s="196"/>
    </row>
    <row r="1279" spans="1:8" s="148" customFormat="1">
      <c r="A1279" s="153"/>
      <c r="B1279" s="153"/>
      <c r="C1279" s="196"/>
      <c r="D1279" s="196"/>
      <c r="E1279" s="196"/>
      <c r="F1279" s="196"/>
      <c r="G1279" s="196"/>
      <c r="H1279" s="196"/>
    </row>
    <row r="1280" spans="1:8" s="148" customFormat="1">
      <c r="A1280" s="153"/>
      <c r="B1280" s="153"/>
      <c r="C1280" s="196"/>
      <c r="D1280" s="196"/>
      <c r="E1280" s="196"/>
      <c r="F1280" s="196"/>
      <c r="G1280" s="196"/>
      <c r="H1280" s="196"/>
    </row>
    <row r="1281" spans="1:8" s="148" customFormat="1">
      <c r="A1281" s="153"/>
      <c r="B1281" s="153"/>
      <c r="C1281" s="196"/>
      <c r="D1281" s="196"/>
      <c r="E1281" s="196"/>
      <c r="F1281" s="196"/>
      <c r="G1281" s="196"/>
      <c r="H1281" s="196"/>
    </row>
    <row r="1282" spans="1:8" s="148" customFormat="1">
      <c r="A1282" s="153"/>
      <c r="B1282" s="153"/>
      <c r="C1282" s="196"/>
      <c r="D1282" s="196"/>
      <c r="E1282" s="196"/>
      <c r="F1282" s="196"/>
      <c r="G1282" s="196"/>
      <c r="H1282" s="196"/>
    </row>
    <row r="1283" spans="1:8" s="148" customFormat="1">
      <c r="A1283" s="153"/>
      <c r="B1283" s="153"/>
      <c r="C1283" s="196"/>
      <c r="D1283" s="196"/>
      <c r="E1283" s="196"/>
      <c r="F1283" s="196"/>
      <c r="G1283" s="196"/>
      <c r="H1283" s="196"/>
    </row>
    <row r="1284" spans="1:8" s="148" customFormat="1">
      <c r="A1284" s="153"/>
      <c r="B1284" s="153"/>
      <c r="C1284" s="196"/>
      <c r="D1284" s="196"/>
      <c r="E1284" s="196"/>
      <c r="F1284" s="196"/>
      <c r="G1284" s="196"/>
      <c r="H1284" s="196"/>
    </row>
    <row r="1285" spans="1:8" s="148" customFormat="1">
      <c r="A1285" s="153"/>
      <c r="B1285" s="153"/>
      <c r="C1285" s="196"/>
      <c r="D1285" s="196"/>
      <c r="E1285" s="196"/>
      <c r="F1285" s="196"/>
      <c r="G1285" s="196"/>
      <c r="H1285" s="196"/>
    </row>
    <row r="1286" spans="1:8" s="148" customFormat="1">
      <c r="A1286" s="153"/>
      <c r="B1286" s="153"/>
      <c r="C1286" s="196"/>
      <c r="D1286" s="196"/>
      <c r="E1286" s="196"/>
      <c r="F1286" s="196"/>
      <c r="G1286" s="196"/>
      <c r="H1286" s="196"/>
    </row>
    <row r="1287" spans="1:8" s="148" customFormat="1">
      <c r="A1287" s="153"/>
      <c r="B1287" s="153"/>
      <c r="C1287" s="196"/>
      <c r="D1287" s="196"/>
      <c r="E1287" s="196"/>
      <c r="F1287" s="196"/>
      <c r="G1287" s="196"/>
      <c r="H1287" s="196"/>
    </row>
    <row r="1288" spans="1:8" s="148" customFormat="1">
      <c r="A1288" s="153"/>
      <c r="B1288" s="153"/>
      <c r="C1288" s="196"/>
      <c r="D1288" s="196"/>
      <c r="E1288" s="196"/>
      <c r="F1288" s="196"/>
      <c r="G1288" s="196"/>
      <c r="H1288" s="196"/>
    </row>
    <row r="1289" spans="1:8" s="148" customFormat="1">
      <c r="A1289" s="153"/>
      <c r="B1289" s="153"/>
      <c r="C1289" s="196"/>
      <c r="D1289" s="196"/>
      <c r="E1289" s="196"/>
      <c r="F1289" s="196"/>
      <c r="G1289" s="196"/>
      <c r="H1289" s="196"/>
    </row>
    <row r="1290" spans="1:8" s="148" customFormat="1">
      <c r="A1290" s="153"/>
      <c r="B1290" s="153"/>
      <c r="C1290" s="196"/>
      <c r="D1290" s="196"/>
      <c r="E1290" s="196"/>
      <c r="F1290" s="196"/>
      <c r="G1290" s="196"/>
      <c r="H1290" s="196"/>
    </row>
    <row r="1291" spans="1:8" s="148" customFormat="1">
      <c r="A1291" s="153"/>
      <c r="B1291" s="153"/>
      <c r="C1291" s="196"/>
      <c r="D1291" s="196"/>
      <c r="E1291" s="196"/>
      <c r="F1291" s="196"/>
      <c r="G1291" s="196"/>
      <c r="H1291" s="196"/>
    </row>
    <row r="1292" spans="1:8" s="148" customFormat="1">
      <c r="A1292" s="153"/>
      <c r="B1292" s="153"/>
      <c r="C1292" s="196"/>
      <c r="D1292" s="196"/>
      <c r="E1292" s="196"/>
      <c r="F1292" s="196"/>
      <c r="G1292" s="196"/>
      <c r="H1292" s="196"/>
    </row>
    <row r="1293" spans="1:8" s="148" customFormat="1">
      <c r="A1293" s="153"/>
      <c r="B1293" s="153"/>
      <c r="C1293" s="196"/>
      <c r="D1293" s="196"/>
      <c r="E1293" s="196"/>
      <c r="F1293" s="196"/>
      <c r="G1293" s="196"/>
      <c r="H1293" s="196"/>
    </row>
    <row r="1294" spans="1:8" s="148" customFormat="1">
      <c r="A1294" s="153"/>
      <c r="B1294" s="153"/>
      <c r="C1294" s="196"/>
      <c r="D1294" s="196"/>
      <c r="E1294" s="196"/>
      <c r="F1294" s="196"/>
      <c r="G1294" s="196"/>
      <c r="H1294" s="196"/>
    </row>
    <row r="1295" spans="1:8" s="148" customFormat="1">
      <c r="A1295" s="153"/>
      <c r="B1295" s="153"/>
      <c r="C1295" s="196"/>
      <c r="D1295" s="196"/>
      <c r="E1295" s="196"/>
      <c r="F1295" s="196"/>
      <c r="G1295" s="196"/>
      <c r="H1295" s="196"/>
    </row>
    <row r="1296" spans="1:8" s="148" customFormat="1">
      <c r="A1296" s="153"/>
      <c r="B1296" s="153"/>
      <c r="C1296" s="196"/>
      <c r="D1296" s="196"/>
      <c r="E1296" s="196"/>
      <c r="F1296" s="196"/>
      <c r="G1296" s="196"/>
      <c r="H1296" s="196"/>
    </row>
    <row r="1297" spans="1:8" s="148" customFormat="1">
      <c r="A1297" s="153"/>
      <c r="B1297" s="153"/>
      <c r="C1297" s="196"/>
      <c r="D1297" s="196"/>
      <c r="E1297" s="196"/>
      <c r="F1297" s="196"/>
      <c r="G1297" s="196"/>
      <c r="H1297" s="196"/>
    </row>
    <row r="1298" spans="1:8" s="148" customFormat="1">
      <c r="A1298" s="153"/>
      <c r="B1298" s="153"/>
      <c r="C1298" s="196"/>
      <c r="D1298" s="196"/>
      <c r="E1298" s="196"/>
      <c r="F1298" s="196"/>
      <c r="G1298" s="196"/>
      <c r="H1298" s="196"/>
    </row>
    <row r="1299" spans="1:8" s="148" customFormat="1">
      <c r="A1299" s="153"/>
      <c r="B1299" s="153"/>
      <c r="C1299" s="196"/>
      <c r="D1299" s="196"/>
      <c r="E1299" s="196"/>
      <c r="F1299" s="196"/>
      <c r="G1299" s="196"/>
      <c r="H1299" s="196"/>
    </row>
    <row r="1300" spans="1:8" s="148" customFormat="1">
      <c r="A1300" s="153"/>
      <c r="B1300" s="153"/>
      <c r="C1300" s="196"/>
      <c r="D1300" s="196"/>
      <c r="E1300" s="196"/>
      <c r="F1300" s="196"/>
      <c r="G1300" s="196"/>
      <c r="H1300" s="196"/>
    </row>
    <row r="1301" spans="1:8" s="148" customFormat="1">
      <c r="A1301" s="153"/>
      <c r="B1301" s="153"/>
      <c r="C1301" s="196"/>
      <c r="D1301" s="196"/>
      <c r="E1301" s="196"/>
      <c r="F1301" s="196"/>
      <c r="G1301" s="196"/>
      <c r="H1301" s="196"/>
    </row>
    <row r="1302" spans="1:8" s="148" customFormat="1">
      <c r="A1302" s="153"/>
      <c r="B1302" s="153"/>
      <c r="C1302" s="196"/>
      <c r="D1302" s="196"/>
      <c r="E1302" s="196"/>
      <c r="F1302" s="196"/>
      <c r="G1302" s="196"/>
      <c r="H1302" s="196"/>
    </row>
    <row r="1303" spans="1:8" s="148" customFormat="1">
      <c r="A1303" s="153"/>
      <c r="B1303" s="153"/>
      <c r="C1303" s="196"/>
      <c r="D1303" s="196"/>
      <c r="E1303" s="196"/>
      <c r="F1303" s="196"/>
      <c r="G1303" s="196"/>
      <c r="H1303" s="196"/>
    </row>
    <row r="1304" spans="1:8" s="148" customFormat="1">
      <c r="A1304" s="153"/>
      <c r="B1304" s="153"/>
      <c r="C1304" s="196"/>
      <c r="D1304" s="196"/>
      <c r="E1304" s="196"/>
      <c r="F1304" s="196"/>
      <c r="G1304" s="196"/>
      <c r="H1304" s="196"/>
    </row>
    <row r="1305" spans="1:8" s="148" customFormat="1">
      <c r="A1305" s="153"/>
      <c r="B1305" s="153"/>
      <c r="C1305" s="196"/>
      <c r="D1305" s="196"/>
      <c r="E1305" s="196"/>
      <c r="F1305" s="196"/>
      <c r="G1305" s="196"/>
      <c r="H1305" s="196"/>
    </row>
    <row r="1306" spans="1:8" s="148" customFormat="1">
      <c r="A1306" s="153"/>
      <c r="B1306" s="153"/>
      <c r="C1306" s="196"/>
      <c r="D1306" s="196"/>
      <c r="E1306" s="196"/>
      <c r="F1306" s="196"/>
      <c r="G1306" s="196"/>
      <c r="H1306" s="196"/>
    </row>
    <row r="1307" spans="1:8" s="148" customFormat="1">
      <c r="A1307" s="153"/>
      <c r="B1307" s="153"/>
      <c r="C1307" s="196"/>
      <c r="D1307" s="196"/>
      <c r="E1307" s="196"/>
      <c r="F1307" s="196"/>
      <c r="G1307" s="196"/>
      <c r="H1307" s="196"/>
    </row>
    <row r="1308" spans="1:8" s="148" customFormat="1">
      <c r="A1308" s="153"/>
      <c r="B1308" s="153"/>
      <c r="C1308" s="196"/>
      <c r="D1308" s="196"/>
      <c r="E1308" s="196"/>
      <c r="F1308" s="196"/>
      <c r="G1308" s="196"/>
      <c r="H1308" s="196"/>
    </row>
    <row r="1309" spans="1:8" s="148" customFormat="1">
      <c r="A1309" s="153"/>
      <c r="B1309" s="153"/>
      <c r="C1309" s="196"/>
      <c r="D1309" s="196"/>
      <c r="E1309" s="196"/>
      <c r="F1309" s="196"/>
      <c r="G1309" s="196"/>
      <c r="H1309" s="196"/>
    </row>
    <row r="1310" spans="1:8" s="148" customFormat="1">
      <c r="A1310" s="153"/>
      <c r="B1310" s="153"/>
      <c r="C1310" s="196"/>
      <c r="D1310" s="196"/>
      <c r="E1310" s="196"/>
      <c r="F1310" s="196"/>
      <c r="G1310" s="196"/>
      <c r="H1310" s="196"/>
    </row>
    <row r="1311" spans="1:8" s="148" customFormat="1">
      <c r="A1311" s="153"/>
      <c r="B1311" s="153"/>
      <c r="C1311" s="196"/>
      <c r="D1311" s="196"/>
      <c r="E1311" s="196"/>
      <c r="F1311" s="196"/>
      <c r="G1311" s="196"/>
      <c r="H1311" s="196"/>
    </row>
    <row r="1312" spans="1:8" s="148" customFormat="1">
      <c r="A1312" s="153"/>
      <c r="B1312" s="153"/>
      <c r="C1312" s="196"/>
      <c r="D1312" s="196"/>
      <c r="E1312" s="196"/>
      <c r="F1312" s="196"/>
      <c r="G1312" s="196"/>
      <c r="H1312" s="196"/>
    </row>
    <row r="1313" spans="1:8" s="148" customFormat="1">
      <c r="A1313" s="153"/>
      <c r="B1313" s="153"/>
      <c r="C1313" s="196"/>
      <c r="D1313" s="196"/>
      <c r="E1313" s="196"/>
      <c r="F1313" s="196"/>
      <c r="G1313" s="196"/>
      <c r="H1313" s="196"/>
    </row>
    <row r="1314" spans="1:8" s="148" customFormat="1">
      <c r="A1314" s="153"/>
      <c r="B1314" s="153"/>
      <c r="C1314" s="196"/>
      <c r="D1314" s="196"/>
      <c r="E1314" s="196"/>
      <c r="F1314" s="196"/>
      <c r="G1314" s="196"/>
      <c r="H1314" s="196"/>
    </row>
    <row r="1315" spans="1:8" s="148" customFormat="1">
      <c r="A1315" s="153"/>
      <c r="B1315" s="153"/>
      <c r="C1315" s="196"/>
      <c r="D1315" s="196"/>
      <c r="E1315" s="196"/>
      <c r="F1315" s="196"/>
      <c r="G1315" s="196"/>
      <c r="H1315" s="196"/>
    </row>
    <row r="1316" spans="1:8" s="148" customFormat="1">
      <c r="A1316" s="153"/>
      <c r="B1316" s="153"/>
      <c r="C1316" s="196"/>
      <c r="D1316" s="196"/>
      <c r="E1316" s="196"/>
      <c r="F1316" s="196"/>
      <c r="G1316" s="196"/>
      <c r="H1316" s="196"/>
    </row>
    <row r="1317" spans="1:8" s="148" customFormat="1">
      <c r="A1317" s="153"/>
      <c r="B1317" s="153"/>
      <c r="C1317" s="196"/>
      <c r="D1317" s="196"/>
      <c r="E1317" s="196"/>
      <c r="F1317" s="196"/>
      <c r="G1317" s="196"/>
      <c r="H1317" s="196"/>
    </row>
    <row r="1318" spans="1:8" s="148" customFormat="1">
      <c r="A1318" s="153"/>
      <c r="B1318" s="153"/>
      <c r="C1318" s="196"/>
      <c r="D1318" s="196"/>
      <c r="E1318" s="196"/>
      <c r="F1318" s="196"/>
      <c r="G1318" s="196"/>
      <c r="H1318" s="196"/>
    </row>
    <row r="1319" spans="1:8" s="148" customFormat="1">
      <c r="A1319" s="153"/>
      <c r="B1319" s="153"/>
      <c r="C1319" s="196"/>
      <c r="D1319" s="196"/>
      <c r="E1319" s="196"/>
      <c r="F1319" s="196"/>
      <c r="G1319" s="196"/>
      <c r="H1319" s="196"/>
    </row>
    <row r="1320" spans="1:8" s="148" customFormat="1">
      <c r="A1320" s="153"/>
      <c r="B1320" s="153"/>
      <c r="C1320" s="196"/>
      <c r="D1320" s="196"/>
      <c r="E1320" s="196"/>
      <c r="F1320" s="196"/>
      <c r="G1320" s="196"/>
      <c r="H1320" s="196"/>
    </row>
    <row r="1321" spans="1:8" s="148" customFormat="1">
      <c r="A1321" s="153"/>
      <c r="B1321" s="153"/>
      <c r="C1321" s="196"/>
      <c r="D1321" s="196"/>
      <c r="E1321" s="196"/>
      <c r="F1321" s="196"/>
      <c r="G1321" s="196"/>
      <c r="H1321" s="196"/>
    </row>
    <row r="1322" spans="1:8" s="148" customFormat="1">
      <c r="A1322" s="153"/>
      <c r="B1322" s="153"/>
      <c r="C1322" s="196"/>
      <c r="D1322" s="196"/>
      <c r="E1322" s="196"/>
      <c r="F1322" s="196"/>
      <c r="G1322" s="196"/>
      <c r="H1322" s="196"/>
    </row>
    <row r="1323" spans="1:8" s="148" customFormat="1">
      <c r="A1323" s="153"/>
      <c r="B1323" s="153"/>
      <c r="C1323" s="196"/>
      <c r="D1323" s="196"/>
      <c r="E1323" s="196"/>
      <c r="F1323" s="196"/>
      <c r="G1323" s="196"/>
      <c r="H1323" s="196"/>
    </row>
    <row r="1324" spans="1:8" s="148" customFormat="1">
      <c r="A1324" s="153"/>
      <c r="B1324" s="153"/>
      <c r="C1324" s="196"/>
      <c r="D1324" s="196"/>
      <c r="E1324" s="196"/>
      <c r="F1324" s="196"/>
      <c r="G1324" s="196"/>
      <c r="H1324" s="196"/>
    </row>
    <row r="1325" spans="1:8" s="148" customFormat="1">
      <c r="A1325" s="153"/>
      <c r="B1325" s="153"/>
      <c r="C1325" s="196"/>
      <c r="D1325" s="196"/>
      <c r="E1325" s="196"/>
      <c r="F1325" s="196"/>
      <c r="G1325" s="196"/>
      <c r="H1325" s="196"/>
    </row>
    <row r="1326" spans="1:8" s="148" customFormat="1">
      <c r="A1326" s="153"/>
      <c r="B1326" s="153"/>
      <c r="C1326" s="196"/>
      <c r="D1326" s="196"/>
      <c r="E1326" s="196"/>
      <c r="F1326" s="196"/>
      <c r="G1326" s="196"/>
      <c r="H1326" s="196"/>
    </row>
    <row r="1327" spans="1:8" s="148" customFormat="1">
      <c r="A1327" s="153"/>
      <c r="B1327" s="153"/>
      <c r="C1327" s="196"/>
      <c r="D1327" s="196"/>
      <c r="E1327" s="196"/>
      <c r="F1327" s="196"/>
      <c r="G1327" s="196"/>
      <c r="H1327" s="196"/>
    </row>
    <row r="1328" spans="1:8" s="148" customFormat="1">
      <c r="A1328" s="153"/>
      <c r="B1328" s="153"/>
      <c r="C1328" s="196"/>
      <c r="D1328" s="196"/>
      <c r="E1328" s="196"/>
      <c r="F1328" s="196"/>
      <c r="G1328" s="196"/>
      <c r="H1328" s="196"/>
    </row>
    <row r="1329" spans="1:8" s="148" customFormat="1">
      <c r="A1329" s="153"/>
      <c r="B1329" s="153"/>
      <c r="C1329" s="196"/>
      <c r="D1329" s="196"/>
      <c r="E1329" s="196"/>
      <c r="F1329" s="196"/>
      <c r="G1329" s="196"/>
      <c r="H1329" s="196"/>
    </row>
    <row r="1330" spans="1:8" s="148" customFormat="1">
      <c r="A1330" s="153"/>
      <c r="B1330" s="153"/>
      <c r="C1330" s="196"/>
      <c r="D1330" s="196"/>
      <c r="E1330" s="196"/>
      <c r="F1330" s="196"/>
      <c r="G1330" s="196"/>
      <c r="H1330" s="196"/>
    </row>
    <row r="1331" spans="1:8" s="148" customFormat="1">
      <c r="A1331" s="153"/>
      <c r="B1331" s="153"/>
      <c r="C1331" s="196"/>
      <c r="D1331" s="196"/>
      <c r="E1331" s="196"/>
      <c r="F1331" s="196"/>
      <c r="G1331" s="196"/>
      <c r="H1331" s="196"/>
    </row>
    <row r="1332" spans="1:8" s="148" customFormat="1">
      <c r="A1332" s="153"/>
      <c r="B1332" s="153"/>
      <c r="C1332" s="196"/>
      <c r="D1332" s="196"/>
      <c r="E1332" s="196"/>
      <c r="F1332" s="196"/>
      <c r="G1332" s="196"/>
      <c r="H1332" s="196"/>
    </row>
    <row r="1333" spans="1:8" s="148" customFormat="1">
      <c r="A1333" s="153"/>
      <c r="B1333" s="153"/>
      <c r="C1333" s="196"/>
      <c r="D1333" s="196"/>
      <c r="E1333" s="196"/>
      <c r="F1333" s="196"/>
      <c r="G1333" s="196"/>
      <c r="H1333" s="196"/>
    </row>
    <row r="1334" spans="1:8" s="148" customFormat="1">
      <c r="A1334" s="153"/>
      <c r="B1334" s="153"/>
      <c r="C1334" s="196"/>
      <c r="D1334" s="196"/>
      <c r="E1334" s="196"/>
      <c r="F1334" s="196"/>
      <c r="G1334" s="196"/>
      <c r="H1334" s="196"/>
    </row>
    <row r="1335" spans="1:8" s="148" customFormat="1">
      <c r="A1335" s="153"/>
      <c r="B1335" s="153"/>
      <c r="C1335" s="196"/>
      <c r="D1335" s="196"/>
      <c r="E1335" s="196"/>
      <c r="F1335" s="196"/>
      <c r="G1335" s="196"/>
      <c r="H1335" s="196"/>
    </row>
    <row r="1336" spans="1:8" s="148" customFormat="1">
      <c r="A1336" s="153"/>
      <c r="B1336" s="153"/>
      <c r="C1336" s="196"/>
      <c r="D1336" s="196"/>
      <c r="E1336" s="196"/>
      <c r="F1336" s="196"/>
      <c r="G1336" s="196"/>
      <c r="H1336" s="196"/>
    </row>
    <row r="1337" spans="1:8" s="148" customFormat="1">
      <c r="A1337" s="153"/>
      <c r="B1337" s="153"/>
      <c r="C1337" s="196"/>
      <c r="D1337" s="196"/>
      <c r="E1337" s="196"/>
      <c r="F1337" s="196"/>
      <c r="G1337" s="196"/>
      <c r="H1337" s="196"/>
    </row>
    <row r="1338" spans="1:8" s="148" customFormat="1">
      <c r="A1338" s="153"/>
      <c r="B1338" s="153"/>
      <c r="C1338" s="196"/>
      <c r="D1338" s="196"/>
      <c r="E1338" s="196"/>
      <c r="F1338" s="196"/>
      <c r="G1338" s="196"/>
      <c r="H1338" s="196"/>
    </row>
    <row r="1339" spans="1:8" s="148" customFormat="1">
      <c r="A1339" s="153"/>
      <c r="B1339" s="153"/>
      <c r="C1339" s="196"/>
      <c r="D1339" s="196"/>
      <c r="E1339" s="196"/>
      <c r="F1339" s="196"/>
      <c r="G1339" s="196"/>
      <c r="H1339" s="196"/>
    </row>
    <row r="1340" spans="1:8" s="148" customFormat="1">
      <c r="A1340" s="153"/>
      <c r="B1340" s="153"/>
      <c r="C1340" s="196"/>
      <c r="D1340" s="196"/>
      <c r="E1340" s="196"/>
      <c r="F1340" s="196"/>
      <c r="G1340" s="196"/>
      <c r="H1340" s="196"/>
    </row>
    <row r="1341" spans="1:8" s="148" customFormat="1">
      <c r="A1341" s="153"/>
      <c r="B1341" s="153"/>
      <c r="C1341" s="196"/>
      <c r="D1341" s="196"/>
      <c r="E1341" s="196"/>
      <c r="F1341" s="196"/>
      <c r="G1341" s="196"/>
      <c r="H1341" s="196"/>
    </row>
    <row r="1342" spans="1:8" s="148" customFormat="1">
      <c r="A1342" s="153"/>
      <c r="B1342" s="153"/>
      <c r="C1342" s="196"/>
      <c r="D1342" s="196"/>
      <c r="E1342" s="196"/>
      <c r="F1342" s="196"/>
      <c r="G1342" s="196"/>
      <c r="H1342" s="196"/>
    </row>
    <row r="1343" spans="1:8" s="148" customFormat="1">
      <c r="A1343" s="153"/>
      <c r="B1343" s="153"/>
      <c r="C1343" s="196"/>
      <c r="D1343" s="196"/>
      <c r="E1343" s="196"/>
      <c r="F1343" s="196"/>
      <c r="G1343" s="196"/>
      <c r="H1343" s="196"/>
    </row>
    <row r="1344" spans="1:8" s="148" customFormat="1">
      <c r="A1344" s="153"/>
      <c r="B1344" s="153"/>
      <c r="C1344" s="196"/>
      <c r="D1344" s="196"/>
      <c r="E1344" s="196"/>
      <c r="F1344" s="196"/>
      <c r="G1344" s="196"/>
      <c r="H1344" s="196"/>
    </row>
    <row r="1345" spans="1:8" s="148" customFormat="1">
      <c r="A1345" s="153"/>
      <c r="B1345" s="153"/>
      <c r="C1345" s="196"/>
      <c r="D1345" s="196"/>
      <c r="E1345" s="196"/>
      <c r="F1345" s="196"/>
      <c r="G1345" s="196"/>
      <c r="H1345" s="196"/>
    </row>
    <row r="1346" spans="1:8" s="148" customFormat="1">
      <c r="A1346" s="153"/>
      <c r="B1346" s="153"/>
      <c r="C1346" s="196"/>
      <c r="D1346" s="196"/>
      <c r="E1346" s="196"/>
      <c r="F1346" s="196"/>
      <c r="G1346" s="196"/>
      <c r="H1346" s="196"/>
    </row>
    <row r="1347" spans="1:8" s="148" customFormat="1">
      <c r="A1347" s="153"/>
      <c r="B1347" s="153"/>
      <c r="C1347" s="196"/>
      <c r="D1347" s="196"/>
      <c r="E1347" s="196"/>
      <c r="F1347" s="196"/>
      <c r="G1347" s="196"/>
      <c r="H1347" s="196"/>
    </row>
    <row r="1348" spans="1:8" s="148" customFormat="1">
      <c r="A1348" s="153"/>
      <c r="B1348" s="153"/>
      <c r="C1348" s="196"/>
      <c r="D1348" s="196"/>
      <c r="E1348" s="196"/>
      <c r="F1348" s="196"/>
      <c r="G1348" s="196"/>
      <c r="H1348" s="196"/>
    </row>
    <row r="1349" spans="1:8" s="148" customFormat="1">
      <c r="A1349" s="153"/>
      <c r="B1349" s="153"/>
      <c r="C1349" s="196"/>
      <c r="D1349" s="196"/>
      <c r="E1349" s="196"/>
      <c r="F1349" s="196"/>
      <c r="G1349" s="196"/>
      <c r="H1349" s="196"/>
    </row>
    <row r="1350" spans="1:8" s="148" customFormat="1">
      <c r="A1350" s="153"/>
      <c r="B1350" s="153"/>
      <c r="C1350" s="196"/>
      <c r="D1350" s="196"/>
      <c r="E1350" s="196"/>
      <c r="F1350" s="196"/>
      <c r="G1350" s="196"/>
      <c r="H1350" s="196"/>
    </row>
    <row r="1351" spans="1:8" s="148" customFormat="1">
      <c r="A1351" s="153"/>
      <c r="B1351" s="153"/>
      <c r="C1351" s="196"/>
      <c r="D1351" s="196"/>
      <c r="E1351" s="196"/>
      <c r="F1351" s="196"/>
      <c r="G1351" s="196"/>
      <c r="H1351" s="196"/>
    </row>
    <row r="1352" spans="1:8" s="148" customFormat="1">
      <c r="A1352" s="153"/>
      <c r="B1352" s="153"/>
      <c r="C1352" s="196"/>
      <c r="D1352" s="196"/>
      <c r="E1352" s="196"/>
      <c r="F1352" s="196"/>
      <c r="G1352" s="196"/>
      <c r="H1352" s="196"/>
    </row>
    <row r="1353" spans="1:8" s="148" customFormat="1">
      <c r="A1353" s="153"/>
      <c r="B1353" s="153"/>
      <c r="C1353" s="196"/>
      <c r="D1353" s="196"/>
      <c r="E1353" s="196"/>
      <c r="F1353" s="196"/>
      <c r="G1353" s="196"/>
      <c r="H1353" s="196"/>
    </row>
    <row r="1354" spans="1:8" s="148" customFormat="1">
      <c r="A1354" s="153"/>
      <c r="B1354" s="153"/>
      <c r="C1354" s="196"/>
      <c r="D1354" s="196"/>
      <c r="E1354" s="196"/>
      <c r="F1354" s="196"/>
      <c r="G1354" s="196"/>
      <c r="H1354" s="196"/>
    </row>
    <row r="1355" spans="1:8" s="148" customFormat="1">
      <c r="A1355" s="153"/>
      <c r="B1355" s="153"/>
      <c r="C1355" s="196"/>
      <c r="D1355" s="196"/>
      <c r="E1355" s="196"/>
      <c r="F1355" s="196"/>
      <c r="G1355" s="196"/>
      <c r="H1355" s="196"/>
    </row>
    <row r="1356" spans="1:8" s="148" customFormat="1">
      <c r="A1356" s="153"/>
      <c r="B1356" s="153"/>
      <c r="C1356" s="196"/>
      <c r="D1356" s="196"/>
      <c r="E1356" s="196"/>
      <c r="F1356" s="196"/>
      <c r="G1356" s="196"/>
      <c r="H1356" s="196"/>
    </row>
    <row r="1357" spans="1:8" s="148" customFormat="1">
      <c r="A1357" s="153"/>
      <c r="B1357" s="153"/>
      <c r="C1357" s="196"/>
      <c r="D1357" s="196"/>
      <c r="E1357" s="196"/>
      <c r="F1357" s="196"/>
      <c r="G1357" s="196"/>
      <c r="H1357" s="196"/>
    </row>
    <row r="1358" spans="1:8" s="148" customFormat="1">
      <c r="A1358" s="153"/>
      <c r="B1358" s="153"/>
      <c r="C1358" s="196"/>
      <c r="D1358" s="196"/>
      <c r="E1358" s="196"/>
      <c r="F1358" s="196"/>
      <c r="G1358" s="196"/>
      <c r="H1358" s="196"/>
    </row>
    <row r="1359" spans="1:8" s="148" customFormat="1">
      <c r="A1359" s="153"/>
      <c r="B1359" s="153"/>
      <c r="C1359" s="196"/>
      <c r="D1359" s="196"/>
      <c r="E1359" s="196"/>
      <c r="F1359" s="196"/>
      <c r="G1359" s="196"/>
      <c r="H1359" s="196"/>
    </row>
    <row r="1360" spans="1:8" s="148" customFormat="1">
      <c r="A1360" s="153"/>
      <c r="B1360" s="153"/>
      <c r="C1360" s="196"/>
      <c r="D1360" s="196"/>
      <c r="E1360" s="196"/>
      <c r="F1360" s="196"/>
      <c r="G1360" s="196"/>
      <c r="H1360" s="196"/>
    </row>
    <row r="1361" spans="1:8" s="148" customFormat="1">
      <c r="A1361" s="153"/>
      <c r="B1361" s="153"/>
      <c r="C1361" s="196"/>
      <c r="D1361" s="196"/>
      <c r="E1361" s="196"/>
      <c r="F1361" s="196"/>
      <c r="G1361" s="196"/>
      <c r="H1361" s="196"/>
    </row>
    <row r="1362" spans="1:8" s="148" customFormat="1">
      <c r="A1362" s="153"/>
      <c r="B1362" s="153"/>
      <c r="C1362" s="196"/>
      <c r="D1362" s="196"/>
      <c r="E1362" s="196"/>
      <c r="F1362" s="196"/>
      <c r="G1362" s="196"/>
      <c r="H1362" s="196"/>
    </row>
    <row r="1363" spans="1:8" s="148" customFormat="1">
      <c r="A1363" s="153"/>
      <c r="B1363" s="153"/>
      <c r="C1363" s="196"/>
      <c r="D1363" s="196"/>
      <c r="E1363" s="196"/>
      <c r="F1363" s="196"/>
      <c r="G1363" s="196"/>
      <c r="H1363" s="196"/>
    </row>
    <row r="1364" spans="1:8" s="148" customFormat="1">
      <c r="A1364" s="153"/>
      <c r="B1364" s="153"/>
      <c r="C1364" s="196"/>
      <c r="D1364" s="196"/>
      <c r="E1364" s="196"/>
      <c r="F1364" s="196"/>
      <c r="G1364" s="196"/>
      <c r="H1364" s="196"/>
    </row>
    <row r="1365" spans="1:8" s="148" customFormat="1">
      <c r="A1365" s="153"/>
      <c r="B1365" s="153"/>
      <c r="C1365" s="196"/>
      <c r="D1365" s="196"/>
      <c r="E1365" s="196"/>
      <c r="F1365" s="196"/>
      <c r="G1365" s="196"/>
      <c r="H1365" s="196"/>
    </row>
    <row r="1366" spans="1:8" s="148" customFormat="1">
      <c r="A1366" s="153"/>
      <c r="B1366" s="153"/>
      <c r="C1366" s="196"/>
      <c r="D1366" s="196"/>
      <c r="E1366" s="196"/>
      <c r="F1366" s="196"/>
      <c r="G1366" s="196"/>
      <c r="H1366" s="196"/>
    </row>
    <row r="1367" spans="1:8" s="148" customFormat="1">
      <c r="A1367" s="153"/>
      <c r="B1367" s="153"/>
      <c r="C1367" s="196"/>
      <c r="D1367" s="196"/>
      <c r="E1367" s="196"/>
      <c r="F1367" s="196"/>
      <c r="G1367" s="196"/>
      <c r="H1367" s="196"/>
    </row>
    <row r="1368" spans="1:8" s="148" customFormat="1">
      <c r="A1368" s="153"/>
      <c r="B1368" s="153"/>
      <c r="C1368" s="196"/>
      <c r="D1368" s="196"/>
      <c r="E1368" s="196"/>
      <c r="F1368" s="196"/>
      <c r="G1368" s="196"/>
      <c r="H1368" s="196"/>
    </row>
    <row r="1369" spans="1:8" s="148" customFormat="1">
      <c r="A1369" s="153"/>
      <c r="B1369" s="153"/>
      <c r="C1369" s="196"/>
      <c r="D1369" s="196"/>
      <c r="E1369" s="196"/>
      <c r="F1369" s="196"/>
      <c r="G1369" s="196"/>
      <c r="H1369" s="196"/>
    </row>
    <row r="1370" spans="1:8" s="148" customFormat="1">
      <c r="A1370" s="153"/>
      <c r="B1370" s="153"/>
      <c r="C1370" s="196"/>
      <c r="D1370" s="196"/>
      <c r="E1370" s="196"/>
      <c r="F1370" s="196"/>
      <c r="G1370" s="196"/>
      <c r="H1370" s="196"/>
    </row>
    <row r="1371" spans="1:8" s="148" customFormat="1">
      <c r="A1371" s="153"/>
      <c r="B1371" s="153"/>
      <c r="C1371" s="196"/>
      <c r="D1371" s="196"/>
      <c r="E1371" s="196"/>
      <c r="F1371" s="196"/>
      <c r="G1371" s="196"/>
      <c r="H1371" s="196"/>
    </row>
    <row r="1372" spans="1:8" s="148" customFormat="1">
      <c r="A1372" s="153"/>
      <c r="B1372" s="153"/>
      <c r="C1372" s="196"/>
      <c r="D1372" s="196"/>
      <c r="E1372" s="196"/>
      <c r="F1372" s="196"/>
      <c r="G1372" s="196"/>
      <c r="H1372" s="196"/>
    </row>
    <row r="1373" spans="1:8" s="148" customFormat="1">
      <c r="A1373" s="153"/>
      <c r="B1373" s="153"/>
      <c r="C1373" s="196"/>
      <c r="D1373" s="196"/>
      <c r="E1373" s="196"/>
      <c r="F1373" s="196"/>
      <c r="G1373" s="196"/>
      <c r="H1373" s="196"/>
    </row>
    <row r="1374" spans="1:8" s="148" customFormat="1">
      <c r="A1374" s="153"/>
      <c r="B1374" s="153"/>
      <c r="C1374" s="196"/>
      <c r="D1374" s="196"/>
      <c r="E1374" s="196"/>
      <c r="F1374" s="196"/>
      <c r="G1374" s="196"/>
      <c r="H1374" s="196"/>
    </row>
    <row r="1375" spans="1:8" s="148" customFormat="1">
      <c r="A1375" s="153"/>
      <c r="B1375" s="153"/>
      <c r="C1375" s="196"/>
      <c r="D1375" s="196"/>
      <c r="E1375" s="196"/>
      <c r="F1375" s="196"/>
      <c r="G1375" s="196"/>
      <c r="H1375" s="196"/>
    </row>
    <row r="1376" spans="1:8" s="148" customFormat="1">
      <c r="A1376" s="153"/>
      <c r="B1376" s="153"/>
      <c r="C1376" s="196"/>
      <c r="D1376" s="196"/>
      <c r="E1376" s="196"/>
      <c r="F1376" s="196"/>
      <c r="G1376" s="196"/>
      <c r="H1376" s="196"/>
    </row>
    <row r="1377" spans="1:8" s="148" customFormat="1">
      <c r="A1377" s="153"/>
      <c r="B1377" s="153"/>
      <c r="C1377" s="196"/>
      <c r="D1377" s="196"/>
      <c r="E1377" s="196"/>
      <c r="F1377" s="196"/>
      <c r="G1377" s="196"/>
      <c r="H1377" s="196"/>
    </row>
    <row r="1378" spans="1:8" s="148" customFormat="1">
      <c r="A1378" s="153"/>
      <c r="B1378" s="153"/>
      <c r="C1378" s="196"/>
      <c r="D1378" s="196"/>
      <c r="E1378" s="196"/>
      <c r="F1378" s="196"/>
      <c r="G1378" s="196"/>
      <c r="H1378" s="196"/>
    </row>
    <row r="1379" spans="1:8" s="148" customFormat="1">
      <c r="A1379" s="153"/>
      <c r="B1379" s="153"/>
      <c r="C1379" s="196"/>
      <c r="D1379" s="196"/>
      <c r="E1379" s="196"/>
      <c r="F1379" s="196"/>
      <c r="G1379" s="196"/>
      <c r="H1379" s="196"/>
    </row>
    <row r="1380" spans="1:8" s="148" customFormat="1">
      <c r="A1380" s="153"/>
      <c r="B1380" s="153"/>
      <c r="C1380" s="196"/>
      <c r="D1380" s="196"/>
      <c r="E1380" s="196"/>
      <c r="F1380" s="196"/>
      <c r="G1380" s="196"/>
      <c r="H1380" s="196"/>
    </row>
    <row r="1381" spans="1:8" s="148" customFormat="1">
      <c r="A1381" s="153"/>
      <c r="B1381" s="153"/>
      <c r="C1381" s="196"/>
      <c r="D1381" s="196"/>
      <c r="E1381" s="196"/>
      <c r="F1381" s="196"/>
      <c r="G1381" s="196"/>
      <c r="H1381" s="196"/>
    </row>
    <row r="1382" spans="1:8" s="148" customFormat="1">
      <c r="A1382" s="153"/>
      <c r="B1382" s="153"/>
      <c r="C1382" s="196"/>
      <c r="D1382" s="196"/>
      <c r="E1382" s="196"/>
      <c r="F1382" s="196"/>
      <c r="G1382" s="196"/>
      <c r="H1382" s="196"/>
    </row>
    <row r="1383" spans="1:8" s="148" customFormat="1">
      <c r="A1383" s="153"/>
      <c r="B1383" s="153"/>
      <c r="C1383" s="196"/>
      <c r="D1383" s="196"/>
      <c r="E1383" s="196"/>
      <c r="F1383" s="196"/>
      <c r="G1383" s="196"/>
      <c r="H1383" s="196"/>
    </row>
    <row r="1384" spans="1:8" s="148" customFormat="1">
      <c r="A1384" s="153"/>
      <c r="B1384" s="153"/>
      <c r="C1384" s="196"/>
      <c r="D1384" s="196"/>
      <c r="E1384" s="196"/>
      <c r="F1384" s="196"/>
      <c r="G1384" s="196"/>
      <c r="H1384" s="196"/>
    </row>
    <row r="1385" spans="1:8" s="148" customFormat="1">
      <c r="A1385" s="153"/>
      <c r="B1385" s="153"/>
      <c r="C1385" s="196"/>
      <c r="D1385" s="196"/>
      <c r="E1385" s="196"/>
      <c r="F1385" s="196"/>
      <c r="G1385" s="196"/>
      <c r="H1385" s="196"/>
    </row>
    <row r="1386" spans="1:8" s="148" customFormat="1">
      <c r="A1386" s="153"/>
      <c r="B1386" s="153"/>
      <c r="C1386" s="196"/>
      <c r="D1386" s="196"/>
      <c r="E1386" s="196"/>
      <c r="F1386" s="196"/>
      <c r="G1386" s="196"/>
      <c r="H1386" s="196"/>
    </row>
    <row r="1387" spans="1:8" s="148" customFormat="1">
      <c r="A1387" s="153"/>
      <c r="B1387" s="153"/>
      <c r="C1387" s="196"/>
      <c r="D1387" s="196"/>
      <c r="E1387" s="196"/>
      <c r="F1387" s="196"/>
      <c r="G1387" s="196"/>
      <c r="H1387" s="196"/>
    </row>
    <row r="1388" spans="1:8" s="148" customFormat="1">
      <c r="A1388" s="153"/>
      <c r="B1388" s="153"/>
      <c r="C1388" s="196"/>
      <c r="D1388" s="196"/>
      <c r="E1388" s="196"/>
      <c r="F1388" s="196"/>
      <c r="G1388" s="196"/>
      <c r="H1388" s="196"/>
    </row>
    <row r="1389" spans="1:8" s="148" customFormat="1">
      <c r="A1389" s="153"/>
      <c r="B1389" s="153"/>
      <c r="C1389" s="196"/>
      <c r="D1389" s="196"/>
      <c r="E1389" s="196"/>
      <c r="F1389" s="196"/>
      <c r="G1389" s="196"/>
      <c r="H1389" s="196"/>
    </row>
    <row r="1390" spans="1:8" s="148" customFormat="1">
      <c r="A1390" s="153"/>
      <c r="B1390" s="153"/>
      <c r="C1390" s="196"/>
      <c r="D1390" s="196"/>
      <c r="E1390" s="196"/>
      <c r="F1390" s="196"/>
      <c r="G1390" s="196"/>
      <c r="H1390" s="196"/>
    </row>
    <row r="1391" spans="1:8" s="148" customFormat="1">
      <c r="A1391" s="153"/>
      <c r="B1391" s="153"/>
      <c r="C1391" s="196"/>
      <c r="D1391" s="196"/>
      <c r="E1391" s="196"/>
      <c r="F1391" s="196"/>
      <c r="G1391" s="196"/>
      <c r="H1391" s="196"/>
    </row>
    <row r="1392" spans="1:8" s="148" customFormat="1">
      <c r="A1392" s="153"/>
      <c r="B1392" s="153"/>
      <c r="C1392" s="196"/>
      <c r="D1392" s="196"/>
      <c r="E1392" s="196"/>
      <c r="F1392" s="196"/>
      <c r="G1392" s="196"/>
      <c r="H1392" s="196"/>
    </row>
    <row r="1393" spans="1:8" s="148" customFormat="1">
      <c r="A1393" s="153"/>
      <c r="B1393" s="153"/>
      <c r="C1393" s="196"/>
      <c r="D1393" s="196"/>
      <c r="E1393" s="196"/>
      <c r="F1393" s="196"/>
      <c r="G1393" s="196"/>
      <c r="H1393" s="196"/>
    </row>
    <row r="1394" spans="1:8" s="148" customFormat="1">
      <c r="A1394" s="153"/>
      <c r="B1394" s="153"/>
      <c r="C1394" s="196"/>
      <c r="D1394" s="196"/>
      <c r="E1394" s="196"/>
      <c r="F1394" s="196"/>
      <c r="G1394" s="196"/>
      <c r="H1394" s="196"/>
    </row>
    <row r="1395" spans="1:8" s="148" customFormat="1">
      <c r="A1395" s="153"/>
      <c r="B1395" s="153"/>
      <c r="C1395" s="196"/>
      <c r="D1395" s="196"/>
      <c r="E1395" s="196"/>
      <c r="F1395" s="196"/>
      <c r="G1395" s="196"/>
      <c r="H1395" s="196"/>
    </row>
    <row r="1396" spans="1:8" s="148" customFormat="1">
      <c r="A1396" s="153"/>
      <c r="B1396" s="153"/>
      <c r="C1396" s="196"/>
      <c r="D1396" s="196"/>
      <c r="E1396" s="196"/>
      <c r="F1396" s="196"/>
      <c r="G1396" s="196"/>
      <c r="H1396" s="196"/>
    </row>
    <row r="1397" spans="1:8" s="148" customFormat="1">
      <c r="A1397" s="153"/>
      <c r="B1397" s="153"/>
      <c r="C1397" s="196"/>
      <c r="D1397" s="196"/>
      <c r="E1397" s="196"/>
      <c r="F1397" s="196"/>
      <c r="G1397" s="196"/>
      <c r="H1397" s="196"/>
    </row>
    <row r="1398" spans="1:8" s="148" customFormat="1">
      <c r="A1398" s="153"/>
      <c r="B1398" s="153"/>
      <c r="C1398" s="196"/>
      <c r="D1398" s="196"/>
      <c r="E1398" s="196"/>
      <c r="F1398" s="196"/>
      <c r="G1398" s="196"/>
      <c r="H1398" s="196"/>
    </row>
    <row r="1399" spans="1:8" s="148" customFormat="1">
      <c r="A1399" s="153"/>
      <c r="B1399" s="153"/>
      <c r="C1399" s="196"/>
      <c r="D1399" s="196"/>
      <c r="E1399" s="196"/>
      <c r="F1399" s="196"/>
      <c r="G1399" s="196"/>
      <c r="H1399" s="196"/>
    </row>
    <row r="1400" spans="1:8" s="148" customFormat="1">
      <c r="A1400" s="153"/>
      <c r="B1400" s="153"/>
      <c r="C1400" s="196"/>
      <c r="D1400" s="196"/>
      <c r="E1400" s="196"/>
      <c r="F1400" s="196"/>
      <c r="G1400" s="196"/>
      <c r="H1400" s="196"/>
    </row>
    <row r="1401" spans="1:8" s="148" customFormat="1">
      <c r="A1401" s="153"/>
      <c r="B1401" s="153"/>
      <c r="C1401" s="196"/>
      <c r="D1401" s="196"/>
      <c r="E1401" s="196"/>
      <c r="F1401" s="196"/>
      <c r="G1401" s="196"/>
      <c r="H1401" s="196"/>
    </row>
    <row r="1402" spans="1:8" s="148" customFormat="1">
      <c r="A1402" s="153"/>
      <c r="B1402" s="153"/>
      <c r="C1402" s="196"/>
      <c r="D1402" s="196"/>
      <c r="E1402" s="196"/>
      <c r="F1402" s="196"/>
      <c r="G1402" s="196"/>
      <c r="H1402" s="196"/>
    </row>
    <row r="1403" spans="1:8" s="148" customFormat="1">
      <c r="A1403" s="153"/>
      <c r="B1403" s="153"/>
      <c r="C1403" s="196"/>
      <c r="D1403" s="196"/>
      <c r="E1403" s="196"/>
      <c r="F1403" s="196"/>
      <c r="G1403" s="196"/>
      <c r="H1403" s="196"/>
    </row>
    <row r="1404" spans="1:8" s="148" customFormat="1">
      <c r="A1404" s="153"/>
      <c r="B1404" s="153"/>
      <c r="C1404" s="196"/>
      <c r="D1404" s="196"/>
      <c r="E1404" s="196"/>
      <c r="F1404" s="196"/>
      <c r="G1404" s="196"/>
      <c r="H1404" s="196"/>
    </row>
    <row r="1405" spans="1:8" s="148" customFormat="1">
      <c r="A1405" s="153"/>
      <c r="B1405" s="153"/>
      <c r="C1405" s="196"/>
      <c r="D1405" s="196"/>
      <c r="E1405" s="196"/>
      <c r="F1405" s="196"/>
      <c r="G1405" s="196"/>
      <c r="H1405" s="196"/>
    </row>
    <row r="1406" spans="1:8" s="148" customFormat="1">
      <c r="A1406" s="153"/>
      <c r="B1406" s="153"/>
      <c r="C1406" s="196"/>
      <c r="D1406" s="196"/>
      <c r="E1406" s="196"/>
      <c r="F1406" s="196"/>
      <c r="G1406" s="196"/>
      <c r="H1406" s="196"/>
    </row>
    <row r="1407" spans="1:8" s="148" customFormat="1">
      <c r="A1407" s="153"/>
      <c r="B1407" s="153"/>
      <c r="C1407" s="196"/>
      <c r="D1407" s="196"/>
      <c r="E1407" s="196"/>
      <c r="F1407" s="196"/>
      <c r="G1407" s="196"/>
      <c r="H1407" s="196"/>
    </row>
    <row r="1408" spans="1:8" s="148" customFormat="1">
      <c r="A1408" s="153"/>
      <c r="B1408" s="153"/>
      <c r="C1408" s="196"/>
      <c r="D1408" s="196"/>
      <c r="E1408" s="196"/>
      <c r="F1408" s="196"/>
      <c r="G1408" s="196"/>
      <c r="H1408" s="196"/>
    </row>
    <row r="1409" spans="1:8" s="148" customFormat="1">
      <c r="A1409" s="153"/>
      <c r="B1409" s="153"/>
      <c r="C1409" s="196"/>
      <c r="D1409" s="196"/>
      <c r="E1409" s="196"/>
      <c r="F1409" s="196"/>
      <c r="G1409" s="196"/>
      <c r="H1409" s="196"/>
    </row>
    <row r="1410" spans="1:8" s="148" customFormat="1">
      <c r="A1410" s="153"/>
      <c r="B1410" s="153"/>
      <c r="C1410" s="196"/>
      <c r="D1410" s="196"/>
      <c r="E1410" s="196"/>
      <c r="F1410" s="196"/>
      <c r="G1410" s="196"/>
      <c r="H1410" s="196"/>
    </row>
    <row r="1411" spans="1:8" s="148" customFormat="1">
      <c r="A1411" s="153"/>
      <c r="B1411" s="153"/>
      <c r="C1411" s="196"/>
      <c r="D1411" s="196"/>
      <c r="E1411" s="196"/>
      <c r="F1411" s="196"/>
      <c r="G1411" s="196"/>
      <c r="H1411" s="196"/>
    </row>
    <row r="1412" spans="1:8" s="148" customFormat="1">
      <c r="A1412" s="153"/>
      <c r="B1412" s="153"/>
      <c r="C1412" s="196"/>
      <c r="D1412" s="196"/>
      <c r="E1412" s="196"/>
      <c r="F1412" s="196"/>
      <c r="G1412" s="196"/>
      <c r="H1412" s="196"/>
    </row>
    <row r="1413" spans="1:8" s="148" customFormat="1">
      <c r="A1413" s="153"/>
      <c r="B1413" s="153"/>
      <c r="C1413" s="196"/>
      <c r="D1413" s="196"/>
      <c r="E1413" s="196"/>
      <c r="F1413" s="196"/>
      <c r="G1413" s="196"/>
      <c r="H1413" s="196"/>
    </row>
    <row r="1414" spans="1:8" s="148" customFormat="1">
      <c r="A1414" s="153"/>
      <c r="B1414" s="153"/>
      <c r="C1414" s="196"/>
      <c r="D1414" s="196"/>
      <c r="E1414" s="196"/>
      <c r="F1414" s="196"/>
      <c r="G1414" s="196"/>
      <c r="H1414" s="196"/>
    </row>
    <row r="1415" spans="1:8" s="148" customFormat="1">
      <c r="A1415" s="153"/>
      <c r="B1415" s="153"/>
      <c r="C1415" s="196"/>
      <c r="D1415" s="196"/>
      <c r="E1415" s="196"/>
      <c r="F1415" s="196"/>
      <c r="G1415" s="196"/>
      <c r="H1415" s="196"/>
    </row>
    <row r="1416" spans="1:8" s="148" customFormat="1">
      <c r="A1416" s="153"/>
      <c r="B1416" s="153"/>
      <c r="C1416" s="196"/>
      <c r="D1416" s="196"/>
      <c r="E1416" s="196"/>
      <c r="F1416" s="196"/>
      <c r="G1416" s="196"/>
      <c r="H1416" s="196"/>
    </row>
    <row r="1417" spans="1:8" s="148" customFormat="1">
      <c r="A1417" s="153"/>
      <c r="B1417" s="153"/>
      <c r="C1417" s="196"/>
      <c r="D1417" s="196"/>
      <c r="E1417" s="196"/>
      <c r="F1417" s="196"/>
      <c r="G1417" s="196"/>
      <c r="H1417" s="196"/>
    </row>
    <row r="1418" spans="1:8" s="148" customFormat="1">
      <c r="A1418" s="153"/>
      <c r="B1418" s="153"/>
      <c r="C1418" s="196"/>
      <c r="D1418" s="196"/>
      <c r="E1418" s="196"/>
      <c r="F1418" s="196"/>
      <c r="G1418" s="196"/>
      <c r="H1418" s="196"/>
    </row>
    <row r="1419" spans="1:8" s="148" customFormat="1">
      <c r="A1419" s="153"/>
      <c r="B1419" s="153"/>
      <c r="C1419" s="196"/>
      <c r="D1419" s="196"/>
      <c r="E1419" s="196"/>
      <c r="F1419" s="196"/>
      <c r="G1419" s="196"/>
      <c r="H1419" s="196"/>
    </row>
    <row r="1420" spans="1:8" s="148" customFormat="1">
      <c r="A1420" s="153"/>
      <c r="B1420" s="153"/>
      <c r="C1420" s="196"/>
      <c r="D1420" s="196"/>
      <c r="E1420" s="196"/>
      <c r="F1420" s="196"/>
      <c r="G1420" s="196"/>
      <c r="H1420" s="196"/>
    </row>
    <row r="1421" spans="1:8" s="148" customFormat="1">
      <c r="A1421" s="153"/>
      <c r="B1421" s="153"/>
      <c r="C1421" s="196"/>
      <c r="D1421" s="196"/>
      <c r="E1421" s="196"/>
      <c r="F1421" s="196"/>
      <c r="G1421" s="196"/>
      <c r="H1421" s="196"/>
    </row>
    <row r="1422" spans="1:8" s="148" customFormat="1">
      <c r="A1422" s="153"/>
      <c r="B1422" s="153"/>
      <c r="C1422" s="196"/>
      <c r="D1422" s="196"/>
      <c r="E1422" s="196"/>
      <c r="F1422" s="196"/>
      <c r="G1422" s="196"/>
      <c r="H1422" s="196"/>
    </row>
    <row r="1423" spans="1:8" s="148" customFormat="1">
      <c r="A1423" s="153"/>
      <c r="B1423" s="153"/>
      <c r="C1423" s="196"/>
      <c r="D1423" s="196"/>
      <c r="E1423" s="196"/>
      <c r="F1423" s="196"/>
      <c r="G1423" s="196"/>
      <c r="H1423" s="196"/>
    </row>
    <row r="1424" spans="1:8" s="148" customFormat="1">
      <c r="A1424" s="153"/>
      <c r="B1424" s="153"/>
      <c r="C1424" s="196"/>
      <c r="D1424" s="196"/>
      <c r="E1424" s="196"/>
      <c r="F1424" s="196"/>
      <c r="G1424" s="196"/>
      <c r="H1424" s="196"/>
    </row>
    <row r="1425" spans="1:8" s="148" customFormat="1">
      <c r="A1425" s="153"/>
      <c r="B1425" s="153"/>
      <c r="C1425" s="196"/>
      <c r="D1425" s="196"/>
      <c r="E1425" s="196"/>
      <c r="F1425" s="196"/>
      <c r="G1425" s="196"/>
      <c r="H1425" s="196"/>
    </row>
    <row r="1426" spans="1:8" s="148" customFormat="1">
      <c r="A1426" s="153"/>
      <c r="B1426" s="153"/>
      <c r="C1426" s="196"/>
      <c r="D1426" s="196"/>
      <c r="E1426" s="196"/>
      <c r="F1426" s="196"/>
      <c r="G1426" s="196"/>
      <c r="H1426" s="196"/>
    </row>
    <row r="1427" spans="1:8" s="148" customFormat="1">
      <c r="A1427" s="153"/>
      <c r="B1427" s="153"/>
      <c r="C1427" s="196"/>
      <c r="D1427" s="196"/>
      <c r="E1427" s="196"/>
      <c r="F1427" s="196"/>
      <c r="G1427" s="196"/>
      <c r="H1427" s="196"/>
    </row>
    <row r="1428" spans="1:8" s="148" customFormat="1">
      <c r="A1428" s="153"/>
      <c r="B1428" s="153"/>
      <c r="C1428" s="196"/>
      <c r="D1428" s="196"/>
      <c r="E1428" s="196"/>
      <c r="F1428" s="196"/>
      <c r="G1428" s="196"/>
      <c r="H1428" s="196"/>
    </row>
    <row r="1429" spans="1:8" s="148" customFormat="1">
      <c r="A1429" s="153"/>
      <c r="B1429" s="153"/>
      <c r="C1429" s="196"/>
      <c r="D1429" s="196"/>
      <c r="E1429" s="196"/>
      <c r="F1429" s="196"/>
      <c r="G1429" s="196"/>
      <c r="H1429" s="196"/>
    </row>
    <row r="1430" spans="1:8" s="148" customFormat="1">
      <c r="A1430" s="153"/>
      <c r="B1430" s="153"/>
      <c r="C1430" s="196"/>
      <c r="D1430" s="196"/>
      <c r="E1430" s="196"/>
      <c r="F1430" s="196"/>
      <c r="G1430" s="196"/>
      <c r="H1430" s="196"/>
    </row>
    <row r="1431" spans="1:8" s="148" customFormat="1">
      <c r="A1431" s="153"/>
      <c r="B1431" s="153"/>
      <c r="C1431" s="196"/>
      <c r="D1431" s="196"/>
      <c r="E1431" s="196"/>
      <c r="F1431" s="196"/>
      <c r="G1431" s="196"/>
      <c r="H1431" s="196"/>
    </row>
    <row r="1432" spans="1:8" s="148" customFormat="1">
      <c r="A1432" s="153"/>
      <c r="B1432" s="153"/>
      <c r="C1432" s="196"/>
      <c r="D1432" s="196"/>
      <c r="E1432" s="196"/>
      <c r="F1432" s="196"/>
      <c r="G1432" s="196"/>
      <c r="H1432" s="196"/>
    </row>
    <row r="1433" spans="1:8" s="148" customFormat="1">
      <c r="A1433" s="153"/>
      <c r="B1433" s="153"/>
      <c r="C1433" s="196"/>
      <c r="D1433" s="196"/>
      <c r="E1433" s="196"/>
      <c r="F1433" s="196"/>
      <c r="G1433" s="196"/>
      <c r="H1433" s="196"/>
    </row>
    <row r="1434" spans="1:8" s="148" customFormat="1">
      <c r="A1434" s="153"/>
      <c r="B1434" s="153"/>
      <c r="C1434" s="196"/>
      <c r="D1434" s="196"/>
      <c r="E1434" s="196"/>
      <c r="F1434" s="196"/>
      <c r="G1434" s="196"/>
      <c r="H1434" s="196"/>
    </row>
    <row r="1435" spans="1:8" s="148" customFormat="1">
      <c r="A1435" s="153"/>
      <c r="B1435" s="153"/>
      <c r="C1435" s="196"/>
      <c r="D1435" s="196"/>
      <c r="E1435" s="196"/>
      <c r="F1435" s="196"/>
      <c r="G1435" s="196"/>
      <c r="H1435" s="196"/>
    </row>
    <row r="1436" spans="1:8" s="148" customFormat="1">
      <c r="A1436" s="153"/>
      <c r="B1436" s="153"/>
      <c r="C1436" s="196"/>
      <c r="D1436" s="196"/>
      <c r="E1436" s="196"/>
      <c r="F1436" s="196"/>
      <c r="G1436" s="196"/>
      <c r="H1436" s="196"/>
    </row>
    <row r="1437" spans="1:8" s="148" customFormat="1">
      <c r="A1437" s="153"/>
      <c r="B1437" s="153"/>
      <c r="C1437" s="196"/>
      <c r="D1437" s="196"/>
      <c r="E1437" s="196"/>
      <c r="F1437" s="196"/>
      <c r="G1437" s="196"/>
      <c r="H1437" s="196"/>
    </row>
    <row r="1438" spans="1:8" s="148" customFormat="1">
      <c r="A1438" s="153"/>
      <c r="B1438" s="153"/>
      <c r="C1438" s="196"/>
      <c r="D1438" s="196"/>
      <c r="E1438" s="196"/>
      <c r="F1438" s="196"/>
      <c r="G1438" s="196"/>
      <c r="H1438" s="196"/>
    </row>
    <row r="1439" spans="1:8" s="148" customFormat="1">
      <c r="A1439" s="153"/>
      <c r="B1439" s="153"/>
      <c r="C1439" s="196"/>
      <c r="D1439" s="196"/>
      <c r="E1439" s="196"/>
      <c r="F1439" s="196"/>
      <c r="G1439" s="196"/>
      <c r="H1439" s="196"/>
    </row>
    <row r="1440" spans="1:8" s="148" customFormat="1">
      <c r="A1440" s="153"/>
      <c r="B1440" s="153"/>
      <c r="C1440" s="196"/>
      <c r="D1440" s="196"/>
      <c r="E1440" s="196"/>
      <c r="F1440" s="196"/>
      <c r="G1440" s="196"/>
      <c r="H1440" s="196"/>
    </row>
    <row r="1441" spans="1:8" s="148" customFormat="1">
      <c r="A1441" s="153"/>
      <c r="B1441" s="153"/>
      <c r="C1441" s="196"/>
      <c r="D1441" s="196"/>
      <c r="E1441" s="196"/>
      <c r="F1441" s="196"/>
      <c r="G1441" s="196"/>
      <c r="H1441" s="196"/>
    </row>
    <row r="1442" spans="1:8" s="148" customFormat="1">
      <c r="A1442" s="153"/>
      <c r="B1442" s="153"/>
      <c r="C1442" s="196"/>
      <c r="D1442" s="196"/>
      <c r="E1442" s="196"/>
      <c r="F1442" s="196"/>
      <c r="G1442" s="196"/>
      <c r="H1442" s="196"/>
    </row>
    <row r="1443" spans="1:8" s="148" customFormat="1">
      <c r="A1443" s="153"/>
      <c r="B1443" s="153"/>
      <c r="C1443" s="196"/>
      <c r="D1443" s="196"/>
      <c r="E1443" s="196"/>
      <c r="F1443" s="196"/>
      <c r="G1443" s="196"/>
      <c r="H1443" s="196"/>
    </row>
    <row r="1444" spans="1:8" s="148" customFormat="1">
      <c r="A1444" s="153"/>
      <c r="B1444" s="153"/>
      <c r="C1444" s="196"/>
      <c r="D1444" s="196"/>
      <c r="E1444" s="196"/>
      <c r="F1444" s="196"/>
      <c r="G1444" s="196"/>
      <c r="H1444" s="196"/>
    </row>
    <row r="1445" spans="1:8" s="148" customFormat="1">
      <c r="A1445" s="153"/>
      <c r="B1445" s="153"/>
      <c r="C1445" s="196"/>
      <c r="D1445" s="196"/>
      <c r="E1445" s="196"/>
      <c r="F1445" s="196"/>
      <c r="G1445" s="196"/>
      <c r="H1445" s="196"/>
    </row>
    <row r="1446" spans="1:8" s="148" customFormat="1">
      <c r="A1446" s="153"/>
      <c r="B1446" s="153"/>
      <c r="C1446" s="196"/>
      <c r="D1446" s="196"/>
      <c r="E1446" s="196"/>
      <c r="F1446" s="196"/>
      <c r="G1446" s="196"/>
      <c r="H1446" s="196"/>
    </row>
    <row r="1447" spans="1:8" s="148" customFormat="1">
      <c r="A1447" s="153"/>
      <c r="B1447" s="153"/>
      <c r="C1447" s="196"/>
      <c r="D1447" s="196"/>
      <c r="E1447" s="196"/>
      <c r="F1447" s="196"/>
      <c r="G1447" s="196"/>
      <c r="H1447" s="196"/>
    </row>
    <row r="1448" spans="1:8" s="148" customFormat="1">
      <c r="A1448" s="153"/>
      <c r="B1448" s="153"/>
      <c r="C1448" s="196"/>
      <c r="D1448" s="196"/>
      <c r="E1448" s="196"/>
      <c r="F1448" s="196"/>
      <c r="G1448" s="196"/>
      <c r="H1448" s="196"/>
    </row>
    <row r="1449" spans="1:8" s="148" customFormat="1">
      <c r="A1449" s="153"/>
      <c r="B1449" s="153"/>
      <c r="C1449" s="196"/>
      <c r="D1449" s="196"/>
      <c r="E1449" s="196"/>
      <c r="F1449" s="196"/>
      <c r="G1449" s="196"/>
      <c r="H1449" s="196"/>
    </row>
    <row r="1450" spans="1:8" s="148" customFormat="1">
      <c r="A1450" s="153"/>
      <c r="B1450" s="153"/>
      <c r="C1450" s="196"/>
      <c r="D1450" s="196"/>
      <c r="E1450" s="196"/>
      <c r="F1450" s="196"/>
      <c r="G1450" s="196"/>
      <c r="H1450" s="196"/>
    </row>
    <row r="1451" spans="1:8" s="148" customFormat="1">
      <c r="A1451" s="153"/>
      <c r="B1451" s="153"/>
      <c r="C1451" s="196"/>
      <c r="D1451" s="196"/>
      <c r="E1451" s="196"/>
      <c r="F1451" s="196"/>
      <c r="G1451" s="196"/>
      <c r="H1451" s="196"/>
    </row>
    <row r="1452" spans="1:8" s="148" customFormat="1">
      <c r="A1452" s="153"/>
      <c r="B1452" s="153"/>
      <c r="C1452" s="196"/>
      <c r="D1452" s="196"/>
      <c r="E1452" s="196"/>
      <c r="F1452" s="196"/>
      <c r="G1452" s="196"/>
      <c r="H1452" s="196"/>
    </row>
    <row r="1453" spans="1:8" s="148" customFormat="1">
      <c r="A1453" s="153"/>
      <c r="B1453" s="153"/>
      <c r="C1453" s="196"/>
      <c r="D1453" s="196"/>
      <c r="E1453" s="196"/>
      <c r="F1453" s="196"/>
      <c r="G1453" s="196"/>
      <c r="H1453" s="196"/>
    </row>
    <row r="1454" spans="1:8" s="148" customFormat="1">
      <c r="A1454" s="153"/>
      <c r="B1454" s="153"/>
      <c r="C1454" s="196"/>
      <c r="D1454" s="196"/>
      <c r="E1454" s="196"/>
      <c r="F1454" s="196"/>
      <c r="G1454" s="196"/>
      <c r="H1454" s="196"/>
    </row>
    <row r="1455" spans="1:8" s="148" customFormat="1">
      <c r="A1455" s="153"/>
      <c r="B1455" s="153"/>
      <c r="C1455" s="196"/>
      <c r="D1455" s="196"/>
      <c r="E1455" s="196"/>
      <c r="F1455" s="196"/>
      <c r="G1455" s="196"/>
      <c r="H1455" s="196"/>
    </row>
    <row r="1456" spans="1:8" s="148" customFormat="1">
      <c r="A1456" s="153"/>
      <c r="B1456" s="153"/>
      <c r="C1456" s="196"/>
      <c r="D1456" s="196"/>
      <c r="E1456" s="196"/>
      <c r="F1456" s="196"/>
      <c r="G1456" s="196"/>
      <c r="H1456" s="196"/>
    </row>
    <row r="1457" spans="1:8" s="148" customFormat="1">
      <c r="A1457" s="153"/>
      <c r="B1457" s="153"/>
      <c r="C1457" s="196"/>
      <c r="D1457" s="196"/>
      <c r="E1457" s="196"/>
      <c r="F1457" s="196"/>
      <c r="G1457" s="196"/>
      <c r="H1457" s="196"/>
    </row>
    <row r="1458" spans="1:8" s="148" customFormat="1">
      <c r="A1458" s="153"/>
      <c r="B1458" s="153"/>
      <c r="C1458" s="196"/>
      <c r="D1458" s="196"/>
      <c r="E1458" s="196"/>
      <c r="F1458" s="196"/>
      <c r="G1458" s="196"/>
      <c r="H1458" s="196"/>
    </row>
    <row r="1459" spans="1:8" s="148" customFormat="1">
      <c r="A1459" s="153"/>
      <c r="B1459" s="153"/>
      <c r="C1459" s="196"/>
      <c r="D1459" s="196"/>
      <c r="E1459" s="196"/>
      <c r="F1459" s="196"/>
      <c r="G1459" s="196"/>
      <c r="H1459" s="196"/>
    </row>
    <row r="1460" spans="1:8" s="148" customFormat="1">
      <c r="A1460" s="153"/>
      <c r="B1460" s="153"/>
      <c r="C1460" s="196"/>
      <c r="D1460" s="196"/>
      <c r="E1460" s="196"/>
      <c r="F1460" s="196"/>
      <c r="G1460" s="196"/>
      <c r="H1460" s="196"/>
    </row>
    <row r="1461" spans="1:8" s="148" customFormat="1">
      <c r="A1461" s="153"/>
      <c r="B1461" s="153"/>
      <c r="C1461" s="196"/>
      <c r="D1461" s="196"/>
      <c r="E1461" s="196"/>
      <c r="F1461" s="196"/>
      <c r="G1461" s="196"/>
      <c r="H1461" s="196"/>
    </row>
    <row r="1462" spans="1:8" s="148" customFormat="1">
      <c r="A1462" s="153"/>
      <c r="B1462" s="153"/>
      <c r="C1462" s="196"/>
      <c r="D1462" s="196"/>
      <c r="E1462" s="196"/>
      <c r="F1462" s="196"/>
      <c r="G1462" s="196"/>
      <c r="H1462" s="196"/>
    </row>
    <row r="1463" spans="1:8" s="148" customFormat="1">
      <c r="A1463" s="153"/>
      <c r="B1463" s="153"/>
      <c r="C1463" s="196"/>
      <c r="D1463" s="196"/>
      <c r="E1463" s="196"/>
      <c r="F1463" s="196"/>
      <c r="G1463" s="196"/>
      <c r="H1463" s="196"/>
    </row>
    <row r="1464" spans="1:8" s="148" customFormat="1">
      <c r="A1464" s="153"/>
      <c r="B1464" s="153"/>
      <c r="C1464" s="196"/>
      <c r="D1464" s="196"/>
      <c r="E1464" s="196"/>
      <c r="F1464" s="196"/>
      <c r="G1464" s="196"/>
      <c r="H1464" s="196"/>
    </row>
    <row r="1465" spans="1:8" s="148" customFormat="1">
      <c r="A1465" s="153"/>
      <c r="B1465" s="153"/>
      <c r="C1465" s="196"/>
      <c r="D1465" s="196"/>
      <c r="E1465" s="196"/>
      <c r="F1465" s="196"/>
      <c r="G1465" s="196"/>
      <c r="H1465" s="196"/>
    </row>
    <row r="1466" spans="1:8" s="148" customFormat="1">
      <c r="A1466" s="153"/>
      <c r="B1466" s="153"/>
      <c r="C1466" s="196"/>
      <c r="D1466" s="196"/>
      <c r="E1466" s="196"/>
      <c r="F1466" s="196"/>
      <c r="G1466" s="196"/>
      <c r="H1466" s="196"/>
    </row>
    <row r="1467" spans="1:8" s="148" customFormat="1">
      <c r="A1467" s="153"/>
      <c r="B1467" s="153"/>
      <c r="C1467" s="196"/>
      <c r="D1467" s="196"/>
      <c r="E1467" s="196"/>
      <c r="F1467" s="196"/>
      <c r="G1467" s="196"/>
      <c r="H1467" s="196"/>
    </row>
    <row r="1468" spans="1:8" s="148" customFormat="1">
      <c r="A1468" s="153"/>
      <c r="B1468" s="153"/>
      <c r="C1468" s="196"/>
      <c r="D1468" s="196"/>
      <c r="E1468" s="196"/>
      <c r="F1468" s="196"/>
      <c r="G1468" s="196"/>
      <c r="H1468" s="196"/>
    </row>
    <row r="1469" spans="1:8" s="148" customFormat="1">
      <c r="A1469" s="153"/>
      <c r="B1469" s="153"/>
      <c r="C1469" s="196"/>
      <c r="D1469" s="196"/>
      <c r="E1469" s="196"/>
      <c r="F1469" s="196"/>
      <c r="G1469" s="196"/>
      <c r="H1469" s="196"/>
    </row>
    <row r="1470" spans="1:8" s="148" customFormat="1">
      <c r="A1470" s="153"/>
      <c r="B1470" s="153"/>
      <c r="C1470" s="196"/>
      <c r="D1470" s="196"/>
      <c r="E1470" s="196"/>
      <c r="F1470" s="196"/>
      <c r="G1470" s="196"/>
      <c r="H1470" s="196"/>
    </row>
    <row r="1471" spans="1:8" s="148" customFormat="1">
      <c r="A1471" s="153"/>
      <c r="B1471" s="153"/>
      <c r="C1471" s="196"/>
      <c r="D1471" s="196"/>
      <c r="E1471" s="196"/>
      <c r="F1471" s="196"/>
      <c r="G1471" s="196"/>
      <c r="H1471" s="196"/>
    </row>
    <row r="1472" spans="1:8" s="148" customFormat="1">
      <c r="A1472" s="153"/>
      <c r="B1472" s="153"/>
      <c r="C1472" s="196"/>
      <c r="D1472" s="196"/>
      <c r="E1472" s="196"/>
      <c r="F1472" s="196"/>
      <c r="G1472" s="196"/>
      <c r="H1472" s="196"/>
    </row>
    <row r="1473" spans="1:8" s="148" customFormat="1">
      <c r="A1473" s="153"/>
      <c r="B1473" s="153"/>
      <c r="C1473" s="196"/>
      <c r="D1473" s="196"/>
      <c r="E1473" s="196"/>
      <c r="F1473" s="196"/>
      <c r="G1473" s="196"/>
      <c r="H1473" s="196"/>
    </row>
    <row r="1474" spans="1:8" s="148" customFormat="1">
      <c r="A1474" s="153"/>
      <c r="B1474" s="153"/>
      <c r="C1474" s="196"/>
      <c r="D1474" s="196"/>
      <c r="E1474" s="196"/>
      <c r="F1474" s="196"/>
      <c r="G1474" s="196"/>
      <c r="H1474" s="196"/>
    </row>
    <row r="1475" spans="1:8" s="148" customFormat="1">
      <c r="A1475" s="153"/>
      <c r="B1475" s="153"/>
      <c r="C1475" s="196"/>
      <c r="D1475" s="196"/>
      <c r="E1475" s="196"/>
      <c r="F1475" s="196"/>
      <c r="G1475" s="196"/>
      <c r="H1475" s="196"/>
    </row>
    <row r="1476" spans="1:8" s="148" customFormat="1">
      <c r="A1476" s="153"/>
      <c r="B1476" s="153"/>
      <c r="C1476" s="196"/>
      <c r="D1476" s="196"/>
      <c r="E1476" s="196"/>
      <c r="F1476" s="196"/>
      <c r="G1476" s="196"/>
      <c r="H1476" s="196"/>
    </row>
    <row r="1477" spans="1:8" s="148" customFormat="1">
      <c r="A1477" s="153"/>
      <c r="B1477" s="153"/>
      <c r="C1477" s="196"/>
      <c r="D1477" s="196"/>
      <c r="E1477" s="196"/>
      <c r="F1477" s="196"/>
      <c r="G1477" s="196"/>
      <c r="H1477" s="196"/>
    </row>
    <row r="1478" spans="1:8" s="148" customFormat="1">
      <c r="A1478" s="153"/>
      <c r="B1478" s="153"/>
      <c r="C1478" s="196"/>
      <c r="D1478" s="196"/>
      <c r="E1478" s="196"/>
      <c r="F1478" s="196"/>
      <c r="G1478" s="196"/>
      <c r="H1478" s="196"/>
    </row>
    <row r="1479" spans="1:8" s="148" customFormat="1">
      <c r="A1479" s="153"/>
      <c r="B1479" s="153"/>
      <c r="C1479" s="196"/>
      <c r="D1479" s="196"/>
      <c r="E1479" s="196"/>
      <c r="F1479" s="196"/>
      <c r="G1479" s="196"/>
      <c r="H1479" s="196"/>
    </row>
    <row r="1480" spans="1:8" s="148" customFormat="1">
      <c r="A1480" s="153"/>
      <c r="B1480" s="153"/>
      <c r="C1480" s="196"/>
      <c r="D1480" s="196"/>
      <c r="E1480" s="196"/>
      <c r="F1480" s="196"/>
      <c r="G1480" s="196"/>
      <c r="H1480" s="196"/>
    </row>
    <row r="1481" spans="1:8" s="148" customFormat="1">
      <c r="A1481" s="153"/>
      <c r="B1481" s="153"/>
      <c r="C1481" s="196"/>
      <c r="D1481" s="196"/>
      <c r="E1481" s="196"/>
      <c r="F1481" s="196"/>
      <c r="G1481" s="196"/>
      <c r="H1481" s="196"/>
    </row>
    <row r="1482" spans="1:8" s="148" customFormat="1">
      <c r="A1482" s="153"/>
      <c r="B1482" s="153"/>
      <c r="C1482" s="196"/>
      <c r="D1482" s="196"/>
      <c r="E1482" s="196"/>
      <c r="F1482" s="196"/>
      <c r="G1482" s="196"/>
      <c r="H1482" s="196"/>
    </row>
    <row r="1483" spans="1:8" s="148" customFormat="1">
      <c r="A1483" s="153"/>
      <c r="B1483" s="153"/>
      <c r="C1483" s="196"/>
      <c r="D1483" s="196"/>
      <c r="E1483" s="196"/>
      <c r="F1483" s="196"/>
      <c r="G1483" s="196"/>
      <c r="H1483" s="196"/>
    </row>
    <row r="1484" spans="1:8" s="148" customFormat="1">
      <c r="A1484" s="153"/>
      <c r="B1484" s="153"/>
      <c r="C1484" s="196"/>
      <c r="D1484" s="196"/>
      <c r="E1484" s="196"/>
      <c r="F1484" s="196"/>
      <c r="G1484" s="196"/>
      <c r="H1484" s="196"/>
    </row>
    <row r="1485" spans="1:8" s="148" customFormat="1">
      <c r="A1485" s="153"/>
      <c r="B1485" s="153"/>
      <c r="C1485" s="196"/>
      <c r="D1485" s="196"/>
      <c r="E1485" s="196"/>
      <c r="F1485" s="196"/>
      <c r="G1485" s="196"/>
      <c r="H1485" s="196"/>
    </row>
    <row r="1486" spans="1:8" s="148" customFormat="1">
      <c r="A1486" s="153"/>
      <c r="B1486" s="153"/>
      <c r="C1486" s="196"/>
      <c r="D1486" s="196"/>
      <c r="E1486" s="196"/>
      <c r="F1486" s="196"/>
      <c r="G1486" s="196"/>
      <c r="H1486" s="196"/>
    </row>
    <row r="1487" spans="1:8" s="148" customFormat="1">
      <c r="A1487" s="153"/>
      <c r="B1487" s="153"/>
      <c r="C1487" s="196"/>
      <c r="D1487" s="196"/>
      <c r="E1487" s="196"/>
      <c r="F1487" s="196"/>
      <c r="G1487" s="196"/>
      <c r="H1487" s="196"/>
    </row>
    <row r="1488" spans="1:8" s="148" customFormat="1">
      <c r="A1488" s="153"/>
      <c r="B1488" s="153"/>
      <c r="C1488" s="196"/>
      <c r="D1488" s="196"/>
      <c r="E1488" s="196"/>
      <c r="F1488" s="196"/>
      <c r="G1488" s="196"/>
      <c r="H1488" s="196"/>
    </row>
    <row r="1489" spans="1:8" s="148" customFormat="1">
      <c r="A1489" s="153"/>
      <c r="B1489" s="153"/>
      <c r="C1489" s="196"/>
      <c r="D1489" s="196"/>
      <c r="E1489" s="196"/>
      <c r="F1489" s="196"/>
      <c r="G1489" s="196"/>
      <c r="H1489" s="196"/>
    </row>
    <row r="1490" spans="1:8" s="148" customFormat="1">
      <c r="A1490" s="153"/>
      <c r="B1490" s="153"/>
      <c r="C1490" s="196"/>
      <c r="D1490" s="196"/>
      <c r="E1490" s="196"/>
      <c r="F1490" s="196"/>
      <c r="G1490" s="196"/>
      <c r="H1490" s="196"/>
    </row>
    <row r="1491" spans="1:8" s="148" customFormat="1">
      <c r="A1491" s="153"/>
      <c r="B1491" s="153"/>
      <c r="C1491" s="196"/>
      <c r="D1491" s="196"/>
      <c r="E1491" s="196"/>
      <c r="F1491" s="196"/>
      <c r="G1491" s="196"/>
      <c r="H1491" s="196"/>
    </row>
    <row r="1492" spans="1:8" s="148" customFormat="1">
      <c r="A1492" s="153"/>
      <c r="B1492" s="153"/>
      <c r="C1492" s="196"/>
      <c r="D1492" s="196"/>
      <c r="E1492" s="196"/>
      <c r="F1492" s="196"/>
      <c r="G1492" s="196"/>
      <c r="H1492" s="196"/>
    </row>
    <row r="1493" spans="1:8" s="148" customFormat="1">
      <c r="A1493" s="153"/>
      <c r="B1493" s="153"/>
      <c r="C1493" s="196"/>
      <c r="D1493" s="196"/>
      <c r="E1493" s="196"/>
      <c r="F1493" s="196"/>
      <c r="G1493" s="196"/>
      <c r="H1493" s="196"/>
    </row>
    <row r="1494" spans="1:8" s="148" customFormat="1">
      <c r="A1494" s="153"/>
      <c r="B1494" s="153"/>
      <c r="C1494" s="196"/>
      <c r="D1494" s="196"/>
      <c r="E1494" s="196"/>
      <c r="F1494" s="196"/>
      <c r="G1494" s="196"/>
      <c r="H1494" s="196"/>
    </row>
    <row r="1495" spans="1:8" s="148" customFormat="1">
      <c r="A1495" s="153"/>
      <c r="B1495" s="153"/>
      <c r="C1495" s="196"/>
      <c r="D1495" s="196"/>
      <c r="E1495" s="196"/>
      <c r="F1495" s="196"/>
      <c r="G1495" s="196"/>
      <c r="H1495" s="196"/>
    </row>
    <row r="1496" spans="1:8" s="148" customFormat="1">
      <c r="A1496" s="153"/>
      <c r="B1496" s="153"/>
      <c r="C1496" s="196"/>
      <c r="D1496" s="196"/>
      <c r="E1496" s="196"/>
      <c r="F1496" s="196"/>
      <c r="G1496" s="196"/>
      <c r="H1496" s="196"/>
    </row>
    <row r="1497" spans="1:8" s="148" customFormat="1">
      <c r="A1497" s="153"/>
      <c r="B1497" s="153"/>
      <c r="C1497" s="196"/>
      <c r="D1497" s="196"/>
      <c r="E1497" s="196"/>
      <c r="F1497" s="196"/>
      <c r="G1497" s="196"/>
      <c r="H1497" s="196"/>
    </row>
    <row r="1498" spans="1:8" s="148" customFormat="1">
      <c r="A1498" s="153"/>
      <c r="B1498" s="153"/>
      <c r="C1498" s="196"/>
      <c r="D1498" s="196"/>
      <c r="E1498" s="196"/>
      <c r="F1498" s="196"/>
      <c r="G1498" s="196"/>
      <c r="H1498" s="196"/>
    </row>
    <row r="1499" spans="1:8" s="148" customFormat="1">
      <c r="A1499" s="153"/>
      <c r="B1499" s="153"/>
      <c r="C1499" s="196"/>
      <c r="D1499" s="196"/>
      <c r="E1499" s="196"/>
      <c r="F1499" s="196"/>
      <c r="G1499" s="196"/>
      <c r="H1499" s="196"/>
    </row>
    <row r="1500" spans="1:8" s="148" customFormat="1">
      <c r="A1500" s="153"/>
      <c r="B1500" s="153"/>
      <c r="C1500" s="196"/>
      <c r="D1500" s="196"/>
      <c r="E1500" s="196"/>
      <c r="F1500" s="196"/>
      <c r="G1500" s="196"/>
      <c r="H1500" s="196"/>
    </row>
    <row r="1501" spans="1:8" s="148" customFormat="1">
      <c r="A1501" s="153"/>
      <c r="B1501" s="153"/>
      <c r="C1501" s="196"/>
      <c r="D1501" s="196"/>
      <c r="E1501" s="196"/>
      <c r="F1501" s="196"/>
      <c r="G1501" s="196"/>
      <c r="H1501" s="196"/>
    </row>
    <row r="1502" spans="1:8" s="148" customFormat="1">
      <c r="A1502" s="153"/>
      <c r="B1502" s="153"/>
      <c r="C1502" s="196"/>
      <c r="D1502" s="196"/>
      <c r="E1502" s="196"/>
      <c r="F1502" s="196"/>
      <c r="G1502" s="196"/>
      <c r="H1502" s="196"/>
    </row>
    <row r="1503" spans="1:8" s="148" customFormat="1">
      <c r="A1503" s="153"/>
      <c r="B1503" s="153"/>
      <c r="C1503" s="196"/>
      <c r="D1503" s="196"/>
      <c r="E1503" s="196"/>
      <c r="F1503" s="196"/>
      <c r="G1503" s="196"/>
      <c r="H1503" s="196"/>
    </row>
    <row r="1504" spans="1:8" s="148" customFormat="1">
      <c r="A1504" s="153"/>
      <c r="B1504" s="153"/>
      <c r="C1504" s="196"/>
      <c r="D1504" s="196"/>
      <c r="E1504" s="196"/>
      <c r="F1504" s="196"/>
      <c r="G1504" s="196"/>
      <c r="H1504" s="196"/>
    </row>
    <row r="1505" spans="1:8" s="148" customFormat="1">
      <c r="A1505" s="153"/>
      <c r="B1505" s="153"/>
      <c r="C1505" s="196"/>
      <c r="D1505" s="196"/>
      <c r="E1505" s="196"/>
      <c r="F1505" s="196"/>
      <c r="G1505" s="196"/>
      <c r="H1505" s="196"/>
    </row>
    <row r="1506" spans="1:8" s="148" customFormat="1">
      <c r="A1506" s="153"/>
      <c r="B1506" s="153"/>
      <c r="C1506" s="196"/>
      <c r="D1506" s="196"/>
      <c r="E1506" s="196"/>
      <c r="F1506" s="196"/>
      <c r="G1506" s="196"/>
      <c r="H1506" s="196"/>
    </row>
    <row r="1507" spans="1:8" s="148" customFormat="1">
      <c r="A1507" s="153"/>
      <c r="B1507" s="153"/>
      <c r="C1507" s="196"/>
      <c r="D1507" s="196"/>
      <c r="E1507" s="196"/>
      <c r="F1507" s="196"/>
      <c r="G1507" s="196"/>
      <c r="H1507" s="196"/>
    </row>
    <row r="1508" spans="1:8" s="148" customFormat="1">
      <c r="A1508" s="153"/>
      <c r="B1508" s="153"/>
      <c r="C1508" s="196"/>
      <c r="D1508" s="196"/>
      <c r="E1508" s="196"/>
      <c r="F1508" s="196"/>
      <c r="G1508" s="196"/>
      <c r="H1508" s="196"/>
    </row>
    <row r="1509" spans="1:8" s="148" customFormat="1">
      <c r="A1509" s="153"/>
      <c r="B1509" s="153"/>
      <c r="C1509" s="196"/>
      <c r="D1509" s="196"/>
      <c r="E1509" s="196"/>
      <c r="F1509" s="196"/>
      <c r="G1509" s="196"/>
      <c r="H1509" s="196"/>
    </row>
    <row r="1510" spans="1:8" s="148" customFormat="1">
      <c r="A1510" s="153"/>
      <c r="B1510" s="153"/>
      <c r="C1510" s="196"/>
      <c r="D1510" s="196"/>
      <c r="E1510" s="196"/>
      <c r="F1510" s="196"/>
      <c r="G1510" s="196"/>
      <c r="H1510" s="196"/>
    </row>
    <row r="1511" spans="1:8" s="148" customFormat="1">
      <c r="A1511" s="153"/>
      <c r="B1511" s="153"/>
      <c r="C1511" s="196"/>
      <c r="D1511" s="196"/>
      <c r="E1511" s="196"/>
      <c r="F1511" s="196"/>
      <c r="G1511" s="196"/>
      <c r="H1511" s="196"/>
    </row>
    <row r="1512" spans="1:8" s="148" customFormat="1">
      <c r="A1512" s="153"/>
      <c r="B1512" s="153"/>
      <c r="C1512" s="196"/>
      <c r="D1512" s="196"/>
      <c r="E1512" s="196"/>
      <c r="F1512" s="196"/>
      <c r="G1512" s="196"/>
      <c r="H1512" s="196"/>
    </row>
    <row r="1513" spans="1:8" s="148" customFormat="1">
      <c r="A1513" s="153"/>
      <c r="B1513" s="153"/>
      <c r="C1513" s="196"/>
      <c r="D1513" s="196"/>
      <c r="E1513" s="196"/>
      <c r="F1513" s="196"/>
      <c r="G1513" s="196"/>
      <c r="H1513" s="196"/>
    </row>
    <row r="1514" spans="1:8" s="148" customFormat="1">
      <c r="A1514" s="153"/>
      <c r="B1514" s="153"/>
      <c r="C1514" s="196"/>
      <c r="D1514" s="196"/>
      <c r="E1514" s="196"/>
      <c r="F1514" s="196"/>
      <c r="G1514" s="196"/>
      <c r="H1514" s="196"/>
    </row>
    <row r="1515" spans="1:8" s="148" customFormat="1">
      <c r="A1515" s="153"/>
      <c r="B1515" s="153"/>
      <c r="C1515" s="196"/>
      <c r="D1515" s="196"/>
      <c r="E1515" s="196"/>
      <c r="F1515" s="196"/>
      <c r="G1515" s="196"/>
      <c r="H1515" s="196"/>
    </row>
    <row r="1516" spans="1:8" s="148" customFormat="1">
      <c r="A1516" s="153"/>
      <c r="B1516" s="153"/>
      <c r="C1516" s="196"/>
      <c r="D1516" s="196"/>
      <c r="E1516" s="196"/>
      <c r="F1516" s="196"/>
      <c r="G1516" s="196"/>
      <c r="H1516" s="196"/>
    </row>
    <row r="1517" spans="1:8" s="148" customFormat="1">
      <c r="A1517" s="153"/>
      <c r="B1517" s="153"/>
      <c r="C1517" s="196"/>
      <c r="D1517" s="196"/>
      <c r="E1517" s="196"/>
      <c r="F1517" s="196"/>
      <c r="G1517" s="196"/>
      <c r="H1517" s="196"/>
    </row>
    <row r="1518" spans="1:8" s="148" customFormat="1">
      <c r="A1518" s="153"/>
      <c r="B1518" s="153"/>
      <c r="C1518" s="196"/>
      <c r="D1518" s="196"/>
      <c r="E1518" s="196"/>
      <c r="F1518" s="196"/>
      <c r="G1518" s="196"/>
      <c r="H1518" s="196"/>
    </row>
    <row r="1519" spans="1:8" s="148" customFormat="1">
      <c r="A1519" s="153"/>
      <c r="B1519" s="153"/>
      <c r="C1519" s="196"/>
      <c r="D1519" s="196"/>
      <c r="E1519" s="196"/>
      <c r="F1519" s="196"/>
      <c r="G1519" s="196"/>
      <c r="H1519" s="196"/>
    </row>
    <row r="1520" spans="1:8" s="148" customFormat="1">
      <c r="A1520" s="153"/>
      <c r="B1520" s="153"/>
      <c r="C1520" s="196"/>
      <c r="D1520" s="196"/>
      <c r="E1520" s="196"/>
      <c r="F1520" s="196"/>
      <c r="G1520" s="196"/>
      <c r="H1520" s="196"/>
    </row>
    <row r="1521" spans="1:8" s="148" customFormat="1">
      <c r="A1521" s="153"/>
      <c r="B1521" s="153"/>
      <c r="C1521" s="196"/>
      <c r="D1521" s="196"/>
      <c r="E1521" s="196"/>
      <c r="F1521" s="196"/>
      <c r="G1521" s="196"/>
      <c r="H1521" s="196"/>
    </row>
    <row r="1522" spans="1:8" s="148" customFormat="1">
      <c r="A1522" s="153"/>
      <c r="B1522" s="153"/>
      <c r="C1522" s="196"/>
      <c r="D1522" s="196"/>
      <c r="E1522" s="196"/>
      <c r="F1522" s="196"/>
      <c r="G1522" s="196"/>
      <c r="H1522" s="196"/>
    </row>
    <row r="1523" spans="1:8" s="148" customFormat="1">
      <c r="A1523" s="153"/>
      <c r="B1523" s="153"/>
      <c r="C1523" s="196"/>
      <c r="D1523" s="196"/>
      <c r="E1523" s="196"/>
      <c r="F1523" s="196"/>
      <c r="G1523" s="196"/>
      <c r="H1523" s="196"/>
    </row>
    <row r="1524" spans="1:8" s="148" customFormat="1">
      <c r="A1524" s="153"/>
      <c r="B1524" s="153"/>
      <c r="C1524" s="196"/>
      <c r="D1524" s="196"/>
      <c r="E1524" s="196"/>
      <c r="F1524" s="196"/>
      <c r="G1524" s="196"/>
      <c r="H1524" s="196"/>
    </row>
    <row r="1525" spans="1:8" s="148" customFormat="1">
      <c r="A1525" s="153"/>
      <c r="B1525" s="153"/>
      <c r="C1525" s="196"/>
      <c r="D1525" s="196"/>
      <c r="E1525" s="196"/>
      <c r="F1525" s="196"/>
      <c r="G1525" s="196"/>
      <c r="H1525" s="196"/>
    </row>
    <row r="1526" spans="1:8" s="148" customFormat="1">
      <c r="A1526" s="153"/>
      <c r="B1526" s="153"/>
      <c r="C1526" s="196"/>
      <c r="D1526" s="196"/>
      <c r="E1526" s="196"/>
      <c r="F1526" s="196"/>
      <c r="G1526" s="196"/>
      <c r="H1526" s="196"/>
    </row>
    <row r="1527" spans="1:8" s="148" customFormat="1">
      <c r="A1527" s="153"/>
      <c r="B1527" s="153"/>
      <c r="C1527" s="196"/>
      <c r="D1527" s="196"/>
      <c r="E1527" s="196"/>
      <c r="F1527" s="196"/>
      <c r="G1527" s="196"/>
      <c r="H1527" s="196"/>
    </row>
    <row r="1528" spans="1:8" s="148" customFormat="1">
      <c r="A1528" s="153"/>
      <c r="B1528" s="153"/>
      <c r="C1528" s="196"/>
      <c r="D1528" s="196"/>
      <c r="E1528" s="196"/>
      <c r="F1528" s="196"/>
      <c r="G1528" s="196"/>
      <c r="H1528" s="196"/>
    </row>
    <row r="1529" spans="1:8" s="148" customFormat="1">
      <c r="A1529" s="153"/>
      <c r="B1529" s="153"/>
      <c r="C1529" s="196"/>
      <c r="D1529" s="196"/>
      <c r="E1529" s="196"/>
      <c r="F1529" s="196"/>
      <c r="G1529" s="196"/>
      <c r="H1529" s="196"/>
    </row>
    <row r="1530" spans="1:8" s="148" customFormat="1">
      <c r="A1530" s="153"/>
      <c r="B1530" s="153"/>
      <c r="C1530" s="196"/>
      <c r="D1530" s="196"/>
      <c r="E1530" s="196"/>
      <c r="F1530" s="196"/>
      <c r="G1530" s="196"/>
      <c r="H1530" s="196"/>
    </row>
    <row r="1531" spans="1:8" s="148" customFormat="1">
      <c r="A1531" s="153"/>
      <c r="B1531" s="153"/>
      <c r="C1531" s="196"/>
      <c r="D1531" s="196"/>
      <c r="E1531" s="196"/>
      <c r="F1531" s="196"/>
      <c r="G1531" s="196"/>
      <c r="H1531" s="196"/>
    </row>
    <row r="1532" spans="1:8" s="148" customFormat="1">
      <c r="A1532" s="153"/>
      <c r="B1532" s="153"/>
      <c r="C1532" s="196"/>
      <c r="D1532" s="196"/>
      <c r="E1532" s="196"/>
      <c r="F1532" s="196"/>
      <c r="G1532" s="196"/>
      <c r="H1532" s="196"/>
    </row>
    <row r="1533" spans="1:8" s="148" customFormat="1">
      <c r="A1533" s="153"/>
      <c r="B1533" s="153"/>
      <c r="C1533" s="196"/>
      <c r="D1533" s="196"/>
      <c r="E1533" s="196"/>
      <c r="F1533" s="196"/>
      <c r="G1533" s="196"/>
      <c r="H1533" s="196"/>
    </row>
    <row r="1534" spans="1:8" s="148" customFormat="1">
      <c r="A1534" s="153"/>
      <c r="B1534" s="153"/>
      <c r="C1534" s="196"/>
      <c r="D1534" s="196"/>
      <c r="E1534" s="196"/>
      <c r="F1534" s="196"/>
      <c r="G1534" s="196"/>
      <c r="H1534" s="196"/>
    </row>
    <row r="1535" spans="1:8" s="148" customFormat="1">
      <c r="A1535" s="153"/>
      <c r="B1535" s="153"/>
      <c r="C1535" s="196"/>
      <c r="D1535" s="196"/>
      <c r="E1535" s="196"/>
      <c r="F1535" s="196"/>
      <c r="G1535" s="196"/>
      <c r="H1535" s="196"/>
    </row>
    <row r="1536" spans="1:8" s="148" customFormat="1">
      <c r="A1536" s="153"/>
      <c r="B1536" s="153"/>
      <c r="C1536" s="196"/>
      <c r="D1536" s="196"/>
      <c r="E1536" s="196"/>
      <c r="F1536" s="196"/>
      <c r="G1536" s="196"/>
      <c r="H1536" s="196"/>
    </row>
    <row r="1537" spans="1:8" s="148" customFormat="1">
      <c r="A1537" s="153"/>
      <c r="B1537" s="153"/>
      <c r="C1537" s="196"/>
      <c r="D1537" s="196"/>
      <c r="E1537" s="196"/>
      <c r="F1537" s="196"/>
      <c r="G1537" s="196"/>
      <c r="H1537" s="196"/>
    </row>
    <row r="1538" spans="1:8" s="148" customFormat="1">
      <c r="A1538" s="153"/>
      <c r="B1538" s="153"/>
      <c r="C1538" s="196"/>
      <c r="D1538" s="196"/>
      <c r="E1538" s="196"/>
      <c r="F1538" s="196"/>
      <c r="G1538" s="196"/>
      <c r="H1538" s="196"/>
    </row>
    <row r="1539" spans="1:8" s="148" customFormat="1">
      <c r="A1539" s="153"/>
      <c r="B1539" s="153"/>
      <c r="C1539" s="196"/>
      <c r="D1539" s="196"/>
      <c r="E1539" s="196"/>
      <c r="F1539" s="196"/>
      <c r="G1539" s="196"/>
      <c r="H1539" s="196"/>
    </row>
    <row r="1540" spans="1:8" s="148" customFormat="1">
      <c r="A1540" s="153"/>
      <c r="B1540" s="153"/>
      <c r="C1540" s="196"/>
      <c r="D1540" s="196"/>
      <c r="E1540" s="196"/>
      <c r="F1540" s="196"/>
      <c r="G1540" s="196"/>
      <c r="H1540" s="196"/>
    </row>
    <row r="1541" spans="1:8" s="148" customFormat="1">
      <c r="A1541" s="153"/>
      <c r="B1541" s="153"/>
      <c r="C1541" s="196"/>
      <c r="D1541" s="196"/>
      <c r="E1541" s="196"/>
      <c r="F1541" s="196"/>
      <c r="G1541" s="196"/>
      <c r="H1541" s="196"/>
    </row>
    <row r="1542" spans="1:8" s="148" customFormat="1">
      <c r="A1542" s="153"/>
      <c r="B1542" s="153"/>
      <c r="C1542" s="196"/>
      <c r="D1542" s="196"/>
      <c r="E1542" s="196"/>
      <c r="F1542" s="196"/>
      <c r="G1542" s="196"/>
      <c r="H1542" s="196"/>
    </row>
    <row r="1543" spans="1:8" s="148" customFormat="1">
      <c r="A1543" s="153"/>
      <c r="B1543" s="153"/>
      <c r="C1543" s="196"/>
      <c r="D1543" s="196"/>
      <c r="E1543" s="196"/>
      <c r="F1543" s="196"/>
      <c r="G1543" s="196"/>
      <c r="H1543" s="196"/>
    </row>
    <row r="1544" spans="1:8" s="148" customFormat="1">
      <c r="A1544" s="153"/>
      <c r="B1544" s="153"/>
      <c r="C1544" s="196"/>
      <c r="D1544" s="196"/>
      <c r="E1544" s="196"/>
      <c r="F1544" s="196"/>
      <c r="G1544" s="196"/>
      <c r="H1544" s="196"/>
    </row>
    <row r="1545" spans="1:8" s="148" customFormat="1">
      <c r="A1545" s="153"/>
      <c r="B1545" s="153"/>
      <c r="C1545" s="196"/>
      <c r="D1545" s="196"/>
      <c r="E1545" s="196"/>
      <c r="F1545" s="196"/>
      <c r="G1545" s="196"/>
      <c r="H1545" s="196"/>
    </row>
    <row r="1546" spans="1:8" s="148" customFormat="1">
      <c r="A1546" s="153"/>
      <c r="B1546" s="153"/>
      <c r="C1546" s="196"/>
      <c r="D1546" s="196"/>
      <c r="E1546" s="196"/>
      <c r="F1546" s="196"/>
      <c r="G1546" s="196"/>
      <c r="H1546" s="196"/>
    </row>
    <row r="1547" spans="1:8" s="148" customFormat="1">
      <c r="A1547" s="153"/>
      <c r="B1547" s="153"/>
      <c r="C1547" s="196"/>
      <c r="D1547" s="196"/>
      <c r="E1547" s="196"/>
      <c r="F1547" s="196"/>
      <c r="G1547" s="196"/>
      <c r="H1547" s="196"/>
    </row>
    <row r="1548" spans="1:8" s="148" customFormat="1">
      <c r="A1548" s="153"/>
      <c r="B1548" s="153"/>
      <c r="C1548" s="196"/>
      <c r="D1548" s="196"/>
      <c r="E1548" s="196"/>
      <c r="F1548" s="196"/>
      <c r="G1548" s="196"/>
      <c r="H1548" s="196"/>
    </row>
    <row r="1549" spans="1:8" s="148" customFormat="1">
      <c r="A1549" s="153"/>
      <c r="B1549" s="153"/>
      <c r="C1549" s="196"/>
      <c r="D1549" s="196"/>
      <c r="E1549" s="196"/>
      <c r="F1549" s="196"/>
      <c r="G1549" s="196"/>
      <c r="H1549" s="196"/>
    </row>
    <row r="1550" spans="1:8" s="148" customFormat="1">
      <c r="A1550" s="153"/>
      <c r="B1550" s="153"/>
      <c r="C1550" s="196"/>
      <c r="D1550" s="196"/>
      <c r="E1550" s="196"/>
      <c r="F1550" s="196"/>
      <c r="G1550" s="196"/>
      <c r="H1550" s="196"/>
    </row>
    <row r="1551" spans="1:8" s="148" customFormat="1">
      <c r="A1551" s="153"/>
      <c r="B1551" s="153"/>
      <c r="C1551" s="196"/>
      <c r="D1551" s="196"/>
      <c r="E1551" s="196"/>
      <c r="F1551" s="196"/>
      <c r="G1551" s="196"/>
      <c r="H1551" s="196"/>
    </row>
    <row r="1552" spans="1:8" s="148" customFormat="1">
      <c r="A1552" s="153"/>
      <c r="B1552" s="153"/>
      <c r="C1552" s="196"/>
      <c r="D1552" s="196"/>
      <c r="E1552" s="196"/>
      <c r="F1552" s="196"/>
      <c r="G1552" s="196"/>
      <c r="H1552" s="196"/>
    </row>
    <row r="1553" spans="1:8" s="148" customFormat="1">
      <c r="A1553" s="153"/>
      <c r="B1553" s="153"/>
      <c r="C1553" s="196"/>
      <c r="D1553" s="196"/>
      <c r="E1553" s="196"/>
      <c r="F1553" s="196"/>
      <c r="G1553" s="196"/>
      <c r="H1553" s="196"/>
    </row>
    <row r="1554" spans="1:8" s="148" customFormat="1">
      <c r="A1554" s="153"/>
      <c r="B1554" s="153"/>
      <c r="C1554" s="196"/>
      <c r="D1554" s="196"/>
      <c r="E1554" s="196"/>
      <c r="F1554" s="196"/>
      <c r="G1554" s="196"/>
      <c r="H1554" s="196"/>
    </row>
    <row r="1555" spans="1:8" s="148" customFormat="1">
      <c r="A1555" s="153"/>
      <c r="B1555" s="153"/>
      <c r="C1555" s="196"/>
      <c r="D1555" s="196"/>
      <c r="E1555" s="196"/>
      <c r="F1555" s="196"/>
      <c r="G1555" s="196"/>
      <c r="H1555" s="196"/>
    </row>
    <row r="1556" spans="1:8" s="148" customFormat="1">
      <c r="A1556" s="153"/>
      <c r="B1556" s="153"/>
      <c r="C1556" s="196"/>
      <c r="D1556" s="196"/>
      <c r="E1556" s="196"/>
      <c r="F1556" s="196"/>
      <c r="G1556" s="196"/>
      <c r="H1556" s="196"/>
    </row>
    <row r="1557" spans="1:8" s="148" customFormat="1">
      <c r="A1557" s="153"/>
      <c r="B1557" s="153"/>
      <c r="C1557" s="196"/>
      <c r="D1557" s="196"/>
      <c r="E1557" s="196"/>
      <c r="F1557" s="196"/>
      <c r="G1557" s="196"/>
      <c r="H1557" s="196"/>
    </row>
    <row r="1558" spans="1:8" s="148" customFormat="1">
      <c r="A1558" s="153"/>
      <c r="B1558" s="153"/>
      <c r="C1558" s="196"/>
      <c r="D1558" s="196"/>
      <c r="E1558" s="196"/>
      <c r="F1558" s="196"/>
      <c r="G1558" s="196"/>
      <c r="H1558" s="196"/>
    </row>
    <row r="1559" spans="1:8" s="148" customFormat="1">
      <c r="A1559" s="153"/>
      <c r="B1559" s="153"/>
      <c r="C1559" s="196"/>
      <c r="D1559" s="196"/>
      <c r="E1559" s="196"/>
      <c r="F1559" s="196"/>
      <c r="G1559" s="196"/>
      <c r="H1559" s="196"/>
    </row>
    <row r="1560" spans="1:8" s="148" customFormat="1">
      <c r="A1560" s="153"/>
      <c r="B1560" s="153"/>
      <c r="C1560" s="196"/>
      <c r="D1560" s="196"/>
      <c r="E1560" s="196"/>
      <c r="F1560" s="196"/>
      <c r="G1560" s="196"/>
      <c r="H1560" s="196"/>
    </row>
    <row r="1561" spans="1:8" s="148" customFormat="1">
      <c r="A1561" s="153"/>
      <c r="B1561" s="153"/>
      <c r="C1561" s="196"/>
      <c r="D1561" s="196"/>
      <c r="E1561" s="196"/>
      <c r="F1561" s="196"/>
      <c r="G1561" s="196"/>
      <c r="H1561" s="196"/>
    </row>
    <row r="1562" spans="1:8" s="148" customFormat="1">
      <c r="A1562" s="153"/>
      <c r="B1562" s="153"/>
      <c r="C1562" s="196"/>
      <c r="D1562" s="196"/>
      <c r="E1562" s="196"/>
      <c r="F1562" s="196"/>
      <c r="G1562" s="196"/>
      <c r="H1562" s="196"/>
    </row>
    <row r="1563" spans="1:8" s="148" customFormat="1">
      <c r="A1563" s="153"/>
      <c r="B1563" s="153"/>
      <c r="C1563" s="196"/>
      <c r="D1563" s="196"/>
      <c r="E1563" s="196"/>
      <c r="F1563" s="196"/>
      <c r="G1563" s="196"/>
      <c r="H1563" s="196"/>
    </row>
    <row r="1564" spans="1:8" s="148" customFormat="1">
      <c r="A1564" s="153"/>
      <c r="B1564" s="153"/>
      <c r="C1564" s="196"/>
      <c r="D1564" s="196"/>
      <c r="E1564" s="196"/>
      <c r="F1564" s="196"/>
      <c r="G1564" s="196"/>
      <c r="H1564" s="196"/>
    </row>
    <row r="1565" spans="1:8" s="148" customFormat="1">
      <c r="A1565" s="153"/>
      <c r="B1565" s="153"/>
      <c r="C1565" s="196"/>
      <c r="D1565" s="196"/>
      <c r="E1565" s="196"/>
      <c r="F1565" s="196"/>
      <c r="G1565" s="196"/>
      <c r="H1565" s="196"/>
    </row>
    <row r="1566" spans="1:8" s="148" customFormat="1">
      <c r="A1566" s="153"/>
      <c r="B1566" s="153"/>
      <c r="C1566" s="196"/>
      <c r="D1566" s="196"/>
      <c r="E1566" s="196"/>
      <c r="F1566" s="196"/>
      <c r="G1566" s="196"/>
      <c r="H1566" s="196"/>
    </row>
    <row r="1567" spans="1:8" s="148" customFormat="1">
      <c r="A1567" s="153"/>
      <c r="B1567" s="153"/>
      <c r="C1567" s="196"/>
      <c r="D1567" s="196"/>
      <c r="E1567" s="196"/>
      <c r="F1567" s="196"/>
      <c r="G1567" s="196"/>
      <c r="H1567" s="196"/>
    </row>
    <row r="1568" spans="1:8" s="148" customFormat="1">
      <c r="A1568" s="153"/>
      <c r="B1568" s="153"/>
      <c r="C1568" s="196"/>
      <c r="D1568" s="196"/>
      <c r="E1568" s="196"/>
      <c r="F1568" s="196"/>
      <c r="G1568" s="196"/>
      <c r="H1568" s="196"/>
    </row>
    <row r="1569" spans="1:8" s="148" customFormat="1">
      <c r="A1569" s="153"/>
      <c r="B1569" s="153"/>
      <c r="C1569" s="196"/>
      <c r="D1569" s="196"/>
      <c r="E1569" s="196"/>
      <c r="F1569" s="196"/>
      <c r="G1569" s="196"/>
      <c r="H1569" s="196"/>
    </row>
    <row r="1570" spans="1:8" s="148" customFormat="1">
      <c r="A1570" s="153"/>
      <c r="B1570" s="153"/>
      <c r="C1570" s="196"/>
      <c r="D1570" s="196"/>
      <c r="E1570" s="196"/>
      <c r="F1570" s="196"/>
      <c r="G1570" s="196"/>
      <c r="H1570" s="196"/>
    </row>
    <row r="1571" spans="1:8" s="148" customFormat="1">
      <c r="A1571" s="153"/>
      <c r="B1571" s="153"/>
      <c r="C1571" s="196"/>
      <c r="D1571" s="196"/>
      <c r="E1571" s="196"/>
      <c r="F1571" s="196"/>
      <c r="G1571" s="196"/>
      <c r="H1571" s="196"/>
    </row>
    <row r="1572" spans="1:8" s="148" customFormat="1">
      <c r="A1572" s="153"/>
      <c r="B1572" s="153"/>
      <c r="C1572" s="196"/>
      <c r="D1572" s="196"/>
      <c r="E1572" s="196"/>
      <c r="F1572" s="196"/>
      <c r="G1572" s="196"/>
      <c r="H1572" s="196"/>
    </row>
    <row r="1573" spans="1:8" s="148" customFormat="1">
      <c r="A1573" s="153"/>
      <c r="B1573" s="153"/>
      <c r="C1573" s="196"/>
      <c r="D1573" s="196"/>
      <c r="E1573" s="196"/>
      <c r="F1573" s="196"/>
      <c r="G1573" s="196"/>
      <c r="H1573" s="196"/>
    </row>
    <row r="1574" spans="1:8" s="148" customFormat="1">
      <c r="A1574" s="153"/>
      <c r="B1574" s="153"/>
      <c r="C1574" s="196"/>
      <c r="D1574" s="196"/>
      <c r="E1574" s="196"/>
      <c r="F1574" s="196"/>
      <c r="G1574" s="196"/>
      <c r="H1574" s="196"/>
    </row>
    <row r="1575" spans="1:8" s="148" customFormat="1">
      <c r="A1575" s="153"/>
      <c r="B1575" s="153"/>
      <c r="C1575" s="196"/>
      <c r="D1575" s="196"/>
      <c r="E1575" s="196"/>
      <c r="F1575" s="196"/>
      <c r="G1575" s="196"/>
      <c r="H1575" s="196"/>
    </row>
    <row r="1576" spans="1:8" s="148" customFormat="1">
      <c r="A1576" s="153"/>
      <c r="B1576" s="153"/>
      <c r="C1576" s="196"/>
      <c r="D1576" s="196"/>
      <c r="E1576" s="196"/>
      <c r="F1576" s="196"/>
      <c r="G1576" s="196"/>
      <c r="H1576" s="196"/>
    </row>
    <row r="1577" spans="1:8" s="148" customFormat="1">
      <c r="A1577" s="153"/>
      <c r="B1577" s="153"/>
      <c r="C1577" s="196"/>
      <c r="D1577" s="196"/>
      <c r="E1577" s="196"/>
      <c r="F1577" s="196"/>
      <c r="G1577" s="196"/>
      <c r="H1577" s="196"/>
    </row>
    <row r="1578" spans="1:8" s="148" customFormat="1">
      <c r="A1578" s="153"/>
      <c r="B1578" s="153"/>
      <c r="C1578" s="196"/>
      <c r="D1578" s="196"/>
      <c r="E1578" s="196"/>
      <c r="F1578" s="196"/>
      <c r="G1578" s="196"/>
      <c r="H1578" s="196"/>
    </row>
    <row r="1579" spans="1:8" s="148" customFormat="1">
      <c r="A1579" s="153"/>
      <c r="B1579" s="153"/>
      <c r="C1579" s="196"/>
      <c r="D1579" s="196"/>
      <c r="E1579" s="196"/>
      <c r="F1579" s="196"/>
      <c r="G1579" s="196"/>
      <c r="H1579" s="196"/>
    </row>
    <row r="1580" spans="1:8" s="148" customFormat="1">
      <c r="A1580" s="153"/>
      <c r="B1580" s="153"/>
      <c r="C1580" s="196"/>
      <c r="D1580" s="196"/>
      <c r="E1580" s="196"/>
      <c r="F1580" s="196"/>
      <c r="G1580" s="196"/>
      <c r="H1580" s="196"/>
    </row>
    <row r="1581" spans="1:8" s="148" customFormat="1">
      <c r="A1581" s="153"/>
      <c r="B1581" s="153"/>
      <c r="C1581" s="196"/>
      <c r="D1581" s="196"/>
      <c r="E1581" s="196"/>
      <c r="F1581" s="196"/>
      <c r="G1581" s="196"/>
      <c r="H1581" s="196"/>
    </row>
    <row r="1582" spans="1:8" s="148" customFormat="1">
      <c r="A1582" s="153"/>
      <c r="B1582" s="153"/>
      <c r="C1582" s="196"/>
      <c r="D1582" s="196"/>
      <c r="E1582" s="196"/>
      <c r="F1582" s="196"/>
      <c r="G1582" s="196"/>
      <c r="H1582" s="196"/>
    </row>
    <row r="1583" spans="1:8" s="148" customFormat="1">
      <c r="A1583" s="153"/>
      <c r="B1583" s="153"/>
      <c r="C1583" s="196"/>
      <c r="D1583" s="196"/>
      <c r="E1583" s="196"/>
      <c r="F1583" s="196"/>
      <c r="G1583" s="196"/>
      <c r="H1583" s="196"/>
    </row>
    <row r="1584" spans="1:8" s="148" customFormat="1">
      <c r="A1584" s="153"/>
      <c r="B1584" s="153"/>
      <c r="C1584" s="196"/>
      <c r="D1584" s="196"/>
      <c r="E1584" s="196"/>
      <c r="F1584" s="196"/>
      <c r="G1584" s="196"/>
      <c r="H1584" s="196"/>
    </row>
    <row r="1585" spans="1:8" s="148" customFormat="1">
      <c r="A1585" s="153"/>
      <c r="B1585" s="153"/>
      <c r="C1585" s="196"/>
      <c r="D1585" s="196"/>
      <c r="E1585" s="196"/>
      <c r="F1585" s="196"/>
      <c r="G1585" s="196"/>
      <c r="H1585" s="196"/>
    </row>
    <row r="1586" spans="1:8" s="148" customFormat="1">
      <c r="A1586" s="153"/>
      <c r="B1586" s="153"/>
      <c r="C1586" s="196"/>
      <c r="D1586" s="196"/>
      <c r="E1586" s="196"/>
      <c r="F1586" s="196"/>
      <c r="G1586" s="196"/>
      <c r="H1586" s="196"/>
    </row>
    <row r="1587" spans="1:8" s="148" customFormat="1">
      <c r="A1587" s="153"/>
      <c r="B1587" s="153"/>
      <c r="C1587" s="196"/>
      <c r="D1587" s="196"/>
      <c r="E1587" s="196"/>
      <c r="F1587" s="196"/>
      <c r="G1587" s="196"/>
      <c r="H1587" s="196"/>
    </row>
    <row r="1588" spans="1:8" s="148" customFormat="1">
      <c r="A1588" s="153"/>
      <c r="B1588" s="153"/>
      <c r="C1588" s="196"/>
      <c r="D1588" s="196"/>
      <c r="E1588" s="196"/>
      <c r="F1588" s="196"/>
      <c r="G1588" s="196"/>
      <c r="H1588" s="196"/>
    </row>
    <row r="1589" spans="1:8" s="148" customFormat="1">
      <c r="A1589" s="153"/>
      <c r="B1589" s="153"/>
      <c r="C1589" s="196"/>
      <c r="D1589" s="196"/>
      <c r="E1589" s="196"/>
      <c r="F1589" s="196"/>
      <c r="G1589" s="196"/>
      <c r="H1589" s="196"/>
    </row>
    <row r="1590" spans="1:8" s="148" customFormat="1">
      <c r="A1590" s="153"/>
      <c r="B1590" s="153"/>
      <c r="C1590" s="196"/>
      <c r="D1590" s="196"/>
      <c r="E1590" s="196"/>
      <c r="F1590" s="196"/>
      <c r="G1590" s="196"/>
      <c r="H1590" s="196"/>
    </row>
    <row r="1591" spans="1:8" s="148" customFormat="1">
      <c r="A1591" s="153"/>
      <c r="B1591" s="153"/>
      <c r="C1591" s="196"/>
      <c r="D1591" s="196"/>
      <c r="E1591" s="196"/>
      <c r="F1591" s="196"/>
      <c r="G1591" s="196"/>
      <c r="H1591" s="196"/>
    </row>
    <row r="1592" spans="1:8" s="148" customFormat="1">
      <c r="A1592" s="153"/>
      <c r="B1592" s="153"/>
      <c r="C1592" s="196"/>
      <c r="D1592" s="196"/>
      <c r="E1592" s="196"/>
      <c r="F1592" s="196"/>
      <c r="G1592" s="196"/>
      <c r="H1592" s="196"/>
    </row>
    <row r="1593" spans="1:8" s="148" customFormat="1">
      <c r="A1593" s="153"/>
      <c r="B1593" s="153"/>
      <c r="C1593" s="196"/>
      <c r="D1593" s="196"/>
      <c r="E1593" s="196"/>
      <c r="F1593" s="196"/>
      <c r="G1593" s="196"/>
      <c r="H1593" s="196"/>
    </row>
    <row r="1594" spans="1:8" s="148" customFormat="1">
      <c r="A1594" s="153"/>
      <c r="B1594" s="153"/>
      <c r="C1594" s="196"/>
      <c r="D1594" s="196"/>
      <c r="E1594" s="196"/>
      <c r="F1594" s="196"/>
      <c r="G1594" s="196"/>
      <c r="H1594" s="196"/>
    </row>
    <row r="1595" spans="1:8" s="148" customFormat="1">
      <c r="A1595" s="153"/>
      <c r="B1595" s="153"/>
      <c r="C1595" s="196"/>
      <c r="D1595" s="196"/>
      <c r="E1595" s="196"/>
      <c r="F1595" s="196"/>
      <c r="G1595" s="196"/>
      <c r="H1595" s="196"/>
    </row>
    <row r="1596" spans="1:8" s="148" customFormat="1">
      <c r="A1596" s="153"/>
      <c r="B1596" s="153"/>
      <c r="C1596" s="196"/>
      <c r="D1596" s="196"/>
      <c r="E1596" s="196"/>
      <c r="F1596" s="196"/>
      <c r="G1596" s="196"/>
      <c r="H1596" s="196"/>
    </row>
    <row r="1597" spans="1:8" s="148" customFormat="1">
      <c r="A1597" s="153"/>
      <c r="B1597" s="153"/>
      <c r="C1597" s="196"/>
      <c r="D1597" s="196"/>
      <c r="E1597" s="196"/>
      <c r="F1597" s="196"/>
      <c r="G1597" s="196"/>
      <c r="H1597" s="196"/>
    </row>
    <row r="1598" spans="1:8" s="148" customFormat="1">
      <c r="A1598" s="153"/>
      <c r="B1598" s="153"/>
      <c r="C1598" s="196"/>
      <c r="D1598" s="196"/>
      <c r="E1598" s="196"/>
      <c r="F1598" s="196"/>
      <c r="G1598" s="196"/>
      <c r="H1598" s="196"/>
    </row>
    <row r="1599" spans="1:8" s="148" customFormat="1">
      <c r="A1599" s="153"/>
      <c r="B1599" s="153"/>
      <c r="C1599" s="196"/>
      <c r="D1599" s="196"/>
      <c r="E1599" s="196"/>
      <c r="F1599" s="196"/>
      <c r="G1599" s="196"/>
      <c r="H1599" s="196"/>
    </row>
    <row r="1600" spans="1:8" s="148" customFormat="1">
      <c r="A1600" s="153"/>
      <c r="B1600" s="153"/>
      <c r="C1600" s="196"/>
      <c r="D1600" s="196"/>
      <c r="E1600" s="196"/>
      <c r="F1600" s="196"/>
      <c r="G1600" s="196"/>
      <c r="H1600" s="196"/>
    </row>
    <row r="1601" spans="1:8" s="148" customFormat="1">
      <c r="A1601" s="153"/>
      <c r="B1601" s="153"/>
      <c r="C1601" s="196"/>
      <c r="D1601" s="196"/>
      <c r="E1601" s="196"/>
      <c r="F1601" s="196"/>
      <c r="G1601" s="196"/>
      <c r="H1601" s="196"/>
    </row>
    <row r="1602" spans="1:8" s="148" customFormat="1">
      <c r="A1602" s="153"/>
      <c r="B1602" s="153"/>
      <c r="C1602" s="196"/>
      <c r="D1602" s="196"/>
      <c r="E1602" s="196"/>
      <c r="F1602" s="196"/>
      <c r="G1602" s="196"/>
      <c r="H1602" s="196"/>
    </row>
    <row r="1603" spans="1:8" s="148" customFormat="1">
      <c r="A1603" s="153"/>
      <c r="B1603" s="153"/>
      <c r="C1603" s="196"/>
      <c r="D1603" s="196"/>
      <c r="E1603" s="196"/>
      <c r="F1603" s="196"/>
      <c r="G1603" s="196"/>
      <c r="H1603" s="196"/>
    </row>
    <row r="1604" spans="1:8" s="148" customFormat="1">
      <c r="A1604" s="153"/>
      <c r="B1604" s="153"/>
      <c r="C1604" s="196"/>
      <c r="D1604" s="196"/>
      <c r="E1604" s="196"/>
      <c r="F1604" s="196"/>
      <c r="G1604" s="196"/>
      <c r="H1604" s="196"/>
    </row>
    <row r="1605" spans="1:8" s="148" customFormat="1">
      <c r="A1605" s="153"/>
      <c r="B1605" s="153"/>
      <c r="C1605" s="196"/>
      <c r="D1605" s="196"/>
      <c r="E1605" s="196"/>
      <c r="F1605" s="196"/>
      <c r="G1605" s="196"/>
      <c r="H1605" s="196"/>
    </row>
    <row r="1606" spans="1:8" s="148" customFormat="1">
      <c r="A1606" s="153"/>
      <c r="B1606" s="153"/>
      <c r="C1606" s="196"/>
      <c r="D1606" s="196"/>
      <c r="E1606" s="196"/>
      <c r="F1606" s="196"/>
      <c r="G1606" s="196"/>
      <c r="H1606" s="196"/>
    </row>
    <row r="1607" spans="1:8" s="148" customFormat="1">
      <c r="A1607" s="153"/>
      <c r="B1607" s="153"/>
      <c r="C1607" s="196"/>
      <c r="D1607" s="196"/>
      <c r="E1607" s="196"/>
      <c r="F1607" s="196"/>
      <c r="G1607" s="196"/>
      <c r="H1607" s="196"/>
    </row>
    <row r="1608" spans="1:8" s="148" customFormat="1">
      <c r="A1608" s="153"/>
      <c r="B1608" s="153"/>
      <c r="C1608" s="196"/>
      <c r="D1608" s="196"/>
      <c r="E1608" s="196"/>
      <c r="F1608" s="196"/>
      <c r="G1608" s="196"/>
      <c r="H1608" s="196"/>
    </row>
    <row r="1609" spans="1:8" s="148" customFormat="1">
      <c r="A1609" s="153"/>
      <c r="B1609" s="153"/>
      <c r="C1609" s="196"/>
      <c r="D1609" s="196"/>
      <c r="E1609" s="196"/>
      <c r="F1609" s="196"/>
      <c r="G1609" s="196"/>
      <c r="H1609" s="196"/>
    </row>
    <row r="1610" spans="1:8" s="148" customFormat="1">
      <c r="A1610" s="153"/>
      <c r="B1610" s="153"/>
      <c r="C1610" s="196"/>
      <c r="D1610" s="196"/>
      <c r="E1610" s="196"/>
      <c r="F1610" s="196"/>
      <c r="G1610" s="196"/>
      <c r="H1610" s="196"/>
    </row>
    <row r="1611" spans="1:8" s="148" customFormat="1">
      <c r="A1611" s="153"/>
      <c r="B1611" s="153"/>
      <c r="C1611" s="196"/>
      <c r="D1611" s="196"/>
      <c r="E1611" s="196"/>
      <c r="F1611" s="196"/>
      <c r="G1611" s="196"/>
      <c r="H1611" s="196"/>
    </row>
    <row r="1612" spans="1:8" s="148" customFormat="1">
      <c r="A1612" s="153"/>
      <c r="B1612" s="153"/>
      <c r="C1612" s="196"/>
      <c r="D1612" s="196"/>
      <c r="E1612" s="196"/>
      <c r="F1612" s="196"/>
      <c r="G1612" s="196"/>
      <c r="H1612" s="196"/>
    </row>
    <row r="1613" spans="1:8" s="148" customFormat="1">
      <c r="A1613" s="153"/>
      <c r="B1613" s="153"/>
      <c r="C1613" s="196"/>
      <c r="D1613" s="196"/>
      <c r="E1613" s="196"/>
      <c r="F1613" s="196"/>
      <c r="G1613" s="196"/>
      <c r="H1613" s="196"/>
    </row>
    <row r="1614" spans="1:8" s="148" customFormat="1">
      <c r="A1614" s="153"/>
      <c r="B1614" s="153"/>
      <c r="C1614" s="196"/>
      <c r="D1614" s="196"/>
      <c r="E1614" s="196"/>
      <c r="F1614" s="196"/>
      <c r="G1614" s="196"/>
      <c r="H1614" s="196"/>
    </row>
    <row r="1615" spans="1:8" s="148" customFormat="1">
      <c r="A1615" s="153"/>
      <c r="B1615" s="153"/>
      <c r="C1615" s="196"/>
      <c r="D1615" s="196"/>
      <c r="E1615" s="196"/>
      <c r="F1615" s="196"/>
      <c r="G1615" s="196"/>
      <c r="H1615" s="196"/>
    </row>
    <row r="1616" spans="1:8" s="148" customFormat="1">
      <c r="A1616" s="153"/>
      <c r="B1616" s="153"/>
      <c r="C1616" s="196"/>
      <c r="D1616" s="196"/>
      <c r="E1616" s="196"/>
      <c r="F1616" s="196"/>
      <c r="G1616" s="196"/>
      <c r="H1616" s="196"/>
    </row>
    <row r="1617" spans="1:8" s="148" customFormat="1">
      <c r="A1617" s="153"/>
      <c r="B1617" s="153"/>
      <c r="C1617" s="196"/>
      <c r="D1617" s="196"/>
      <c r="E1617" s="196"/>
      <c r="F1617" s="196"/>
      <c r="G1617" s="196"/>
      <c r="H1617" s="196"/>
    </row>
    <row r="1618" spans="1:8" s="148" customFormat="1">
      <c r="A1618" s="153"/>
      <c r="B1618" s="153"/>
      <c r="C1618" s="196"/>
      <c r="D1618" s="196"/>
      <c r="E1618" s="196"/>
      <c r="F1618" s="196"/>
      <c r="G1618" s="196"/>
      <c r="H1618" s="196"/>
    </row>
    <row r="1619" spans="1:8" s="148" customFormat="1">
      <c r="A1619" s="153"/>
      <c r="B1619" s="153"/>
      <c r="C1619" s="196"/>
      <c r="D1619" s="196"/>
      <c r="E1619" s="196"/>
      <c r="F1619" s="196"/>
      <c r="G1619" s="196"/>
      <c r="H1619" s="196"/>
    </row>
    <row r="1620" spans="1:8" s="148" customFormat="1">
      <c r="A1620" s="153"/>
      <c r="B1620" s="153"/>
      <c r="C1620" s="196"/>
      <c r="D1620" s="196"/>
      <c r="E1620" s="196"/>
      <c r="F1620" s="196"/>
      <c r="G1620" s="196"/>
      <c r="H1620" s="196"/>
    </row>
    <row r="1621" spans="1:8" s="148" customFormat="1">
      <c r="A1621" s="153"/>
      <c r="B1621" s="153"/>
      <c r="C1621" s="196"/>
      <c r="D1621" s="196"/>
      <c r="E1621" s="196"/>
      <c r="F1621" s="196"/>
      <c r="G1621" s="196"/>
      <c r="H1621" s="196"/>
    </row>
    <row r="1622" spans="1:8" s="148" customFormat="1">
      <c r="A1622" s="153"/>
      <c r="B1622" s="153"/>
      <c r="C1622" s="196"/>
      <c r="D1622" s="196"/>
      <c r="E1622" s="196"/>
      <c r="F1622" s="196"/>
      <c r="G1622" s="196"/>
      <c r="H1622" s="196"/>
    </row>
    <row r="1623" spans="1:8" s="148" customFormat="1">
      <c r="A1623" s="153"/>
      <c r="B1623" s="153"/>
      <c r="C1623" s="196"/>
      <c r="D1623" s="196"/>
      <c r="E1623" s="196"/>
      <c r="F1623" s="196"/>
      <c r="G1623" s="196"/>
      <c r="H1623" s="196"/>
    </row>
    <row r="1624" spans="1:8" s="148" customFormat="1">
      <c r="A1624" s="153"/>
      <c r="B1624" s="153"/>
      <c r="C1624" s="196"/>
      <c r="D1624" s="196"/>
      <c r="E1624" s="196"/>
      <c r="F1624" s="196"/>
      <c r="G1624" s="196"/>
      <c r="H1624" s="196"/>
    </row>
    <row r="1625" spans="1:8" s="148" customFormat="1">
      <c r="A1625" s="153"/>
      <c r="B1625" s="153"/>
      <c r="C1625" s="196"/>
      <c r="D1625" s="196"/>
      <c r="E1625" s="196"/>
      <c r="F1625" s="196"/>
      <c r="G1625" s="196"/>
      <c r="H1625" s="196"/>
    </row>
    <row r="1626" spans="1:8" s="148" customFormat="1">
      <c r="A1626" s="153"/>
      <c r="B1626" s="153"/>
      <c r="C1626" s="196"/>
      <c r="D1626" s="196"/>
      <c r="E1626" s="196"/>
      <c r="F1626" s="196"/>
      <c r="G1626" s="196"/>
      <c r="H1626" s="196"/>
    </row>
    <row r="1627" spans="1:8" s="148" customFormat="1">
      <c r="A1627" s="153"/>
      <c r="B1627" s="153"/>
      <c r="C1627" s="196"/>
      <c r="D1627" s="196"/>
      <c r="E1627" s="196"/>
      <c r="F1627" s="196"/>
      <c r="G1627" s="196"/>
      <c r="H1627" s="196"/>
    </row>
    <row r="1628" spans="1:8" s="148" customFormat="1">
      <c r="A1628" s="153"/>
      <c r="B1628" s="153"/>
      <c r="C1628" s="196"/>
      <c r="D1628" s="196"/>
      <c r="E1628" s="196"/>
      <c r="F1628" s="196"/>
      <c r="G1628" s="196"/>
      <c r="H1628" s="196"/>
    </row>
    <row r="1629" spans="1:8" s="148" customFormat="1">
      <c r="A1629" s="153"/>
      <c r="B1629" s="153"/>
      <c r="C1629" s="196"/>
      <c r="D1629" s="196"/>
      <c r="E1629" s="196"/>
      <c r="F1629" s="196"/>
      <c r="G1629" s="196"/>
      <c r="H1629" s="196"/>
    </row>
    <row r="1630" spans="1:8" s="148" customFormat="1">
      <c r="A1630" s="153"/>
      <c r="B1630" s="153"/>
      <c r="C1630" s="196"/>
      <c r="D1630" s="196"/>
      <c r="E1630" s="196"/>
      <c r="F1630" s="196"/>
      <c r="G1630" s="196"/>
      <c r="H1630" s="196"/>
    </row>
    <row r="1631" spans="1:8" s="148" customFormat="1">
      <c r="A1631" s="153"/>
      <c r="B1631" s="153"/>
      <c r="C1631" s="196"/>
      <c r="D1631" s="196"/>
      <c r="E1631" s="196"/>
      <c r="F1631" s="196"/>
      <c r="G1631" s="196"/>
      <c r="H1631" s="196"/>
    </row>
    <row r="1632" spans="1:8" s="148" customFormat="1">
      <c r="A1632" s="153"/>
      <c r="B1632" s="153"/>
      <c r="C1632" s="196"/>
      <c r="D1632" s="196"/>
      <c r="E1632" s="196"/>
      <c r="F1632" s="196"/>
      <c r="G1632" s="196"/>
      <c r="H1632" s="196"/>
    </row>
    <row r="1633" spans="1:8" s="148" customFormat="1">
      <c r="A1633" s="153"/>
      <c r="B1633" s="153"/>
      <c r="C1633" s="196"/>
      <c r="D1633" s="196"/>
      <c r="E1633" s="196"/>
      <c r="F1633" s="196"/>
      <c r="G1633" s="196"/>
      <c r="H1633" s="196"/>
    </row>
    <row r="1634" spans="1:8" s="148" customFormat="1">
      <c r="A1634" s="153"/>
      <c r="B1634" s="153"/>
      <c r="C1634" s="196"/>
      <c r="D1634" s="196"/>
      <c r="E1634" s="196"/>
      <c r="F1634" s="196"/>
      <c r="G1634" s="196"/>
      <c r="H1634" s="196"/>
    </row>
    <row r="1635" spans="1:8" s="148" customFormat="1">
      <c r="A1635" s="153"/>
      <c r="B1635" s="153"/>
      <c r="C1635" s="196"/>
      <c r="D1635" s="196"/>
      <c r="E1635" s="196"/>
      <c r="F1635" s="196"/>
      <c r="G1635" s="196"/>
      <c r="H1635" s="196"/>
    </row>
    <row r="1636" spans="1:8" s="148" customFormat="1">
      <c r="A1636" s="153"/>
      <c r="B1636" s="153"/>
      <c r="C1636" s="196"/>
      <c r="D1636" s="196"/>
      <c r="E1636" s="196"/>
      <c r="F1636" s="196"/>
      <c r="G1636" s="196"/>
      <c r="H1636" s="196"/>
    </row>
    <row r="1637" spans="1:8" s="148" customFormat="1">
      <c r="A1637" s="153"/>
      <c r="B1637" s="153"/>
      <c r="C1637" s="196"/>
      <c r="D1637" s="196"/>
      <c r="E1637" s="196"/>
      <c r="F1637" s="196"/>
      <c r="G1637" s="196"/>
      <c r="H1637" s="196"/>
    </row>
    <row r="1638" spans="1:8" s="148" customFormat="1">
      <c r="A1638" s="153"/>
      <c r="B1638" s="153"/>
      <c r="C1638" s="196"/>
      <c r="D1638" s="196"/>
      <c r="E1638" s="196"/>
      <c r="F1638" s="196"/>
      <c r="G1638" s="196"/>
      <c r="H1638" s="196"/>
    </row>
    <row r="1639" spans="1:8" s="148" customFormat="1">
      <c r="A1639" s="153"/>
      <c r="B1639" s="153"/>
      <c r="C1639" s="196"/>
      <c r="D1639" s="196"/>
      <c r="E1639" s="196"/>
      <c r="F1639" s="196"/>
      <c r="G1639" s="196"/>
      <c r="H1639" s="196"/>
    </row>
    <row r="1640" spans="1:8" s="148" customFormat="1">
      <c r="A1640" s="153"/>
      <c r="B1640" s="153"/>
      <c r="C1640" s="196"/>
      <c r="D1640" s="196"/>
      <c r="E1640" s="196"/>
      <c r="F1640" s="196"/>
      <c r="G1640" s="196"/>
      <c r="H1640" s="196"/>
    </row>
    <row r="1641" spans="1:8" s="148" customFormat="1">
      <c r="A1641" s="153"/>
      <c r="B1641" s="153"/>
      <c r="C1641" s="196"/>
      <c r="D1641" s="196"/>
      <c r="E1641" s="196"/>
      <c r="F1641" s="196"/>
      <c r="G1641" s="196"/>
      <c r="H1641" s="196"/>
    </row>
    <row r="1642" spans="1:8" s="148" customFormat="1">
      <c r="A1642" s="153"/>
      <c r="B1642" s="153"/>
      <c r="C1642" s="196"/>
      <c r="D1642" s="196"/>
      <c r="E1642" s="196"/>
      <c r="F1642" s="196"/>
      <c r="G1642" s="196"/>
      <c r="H1642" s="196"/>
    </row>
    <row r="1643" spans="1:8" s="148" customFormat="1">
      <c r="A1643" s="153"/>
      <c r="B1643" s="153"/>
      <c r="C1643" s="196"/>
      <c r="D1643" s="196"/>
      <c r="E1643" s="196"/>
      <c r="F1643" s="196"/>
      <c r="G1643" s="196"/>
      <c r="H1643" s="196"/>
    </row>
    <row r="1644" spans="1:8" s="148" customFormat="1">
      <c r="A1644" s="153"/>
      <c r="B1644" s="153"/>
      <c r="C1644" s="196"/>
      <c r="D1644" s="196"/>
      <c r="E1644" s="196"/>
      <c r="F1644" s="196"/>
      <c r="G1644" s="196"/>
      <c r="H1644" s="196"/>
    </row>
    <row r="1645" spans="1:8" s="148" customFormat="1">
      <c r="A1645" s="153"/>
      <c r="B1645" s="153"/>
      <c r="C1645" s="196"/>
      <c r="D1645" s="196"/>
      <c r="E1645" s="196"/>
      <c r="F1645" s="196"/>
      <c r="G1645" s="196"/>
      <c r="H1645" s="196"/>
    </row>
    <row r="1646" spans="1:8" s="148" customFormat="1">
      <c r="A1646" s="153"/>
      <c r="B1646" s="153"/>
      <c r="C1646" s="196"/>
      <c r="D1646" s="196"/>
      <c r="E1646" s="196"/>
      <c r="F1646" s="196"/>
      <c r="G1646" s="196"/>
      <c r="H1646" s="196"/>
    </row>
    <row r="1647" spans="1:8" s="148" customFormat="1">
      <c r="A1647" s="153"/>
      <c r="B1647" s="153"/>
      <c r="C1647" s="196"/>
      <c r="D1647" s="196"/>
      <c r="E1647" s="196"/>
      <c r="F1647" s="196"/>
      <c r="G1647" s="196"/>
      <c r="H1647" s="196"/>
    </row>
    <row r="1648" spans="1:8" s="148" customFormat="1">
      <c r="A1648" s="153"/>
      <c r="B1648" s="153"/>
      <c r="C1648" s="196"/>
      <c r="D1648" s="196"/>
      <c r="E1648" s="196"/>
      <c r="F1648" s="196"/>
      <c r="G1648" s="196"/>
      <c r="H1648" s="196"/>
    </row>
    <row r="1649" spans="1:8" s="148" customFormat="1">
      <c r="A1649" s="153"/>
      <c r="B1649" s="153"/>
      <c r="C1649" s="196"/>
      <c r="D1649" s="196"/>
      <c r="E1649" s="196"/>
      <c r="F1649" s="196"/>
      <c r="G1649" s="196"/>
      <c r="H1649" s="196"/>
    </row>
    <row r="1650" spans="1:8" s="148" customFormat="1">
      <c r="A1650" s="153"/>
      <c r="B1650" s="153"/>
      <c r="C1650" s="196"/>
      <c r="D1650" s="196"/>
      <c r="E1650" s="196"/>
      <c r="F1650" s="196"/>
      <c r="G1650" s="196"/>
      <c r="H1650" s="196"/>
    </row>
    <row r="1651" spans="1:8" s="148" customFormat="1">
      <c r="A1651" s="153"/>
      <c r="B1651" s="153"/>
      <c r="C1651" s="196"/>
      <c r="D1651" s="196"/>
      <c r="E1651" s="196"/>
      <c r="F1651" s="196"/>
      <c r="G1651" s="196"/>
      <c r="H1651" s="196"/>
    </row>
    <row r="1652" spans="1:8" s="148" customFormat="1">
      <c r="A1652" s="153"/>
      <c r="B1652" s="153"/>
      <c r="C1652" s="196"/>
      <c r="D1652" s="196"/>
      <c r="E1652" s="196"/>
      <c r="F1652" s="196"/>
      <c r="G1652" s="196"/>
      <c r="H1652" s="196"/>
    </row>
    <row r="1653" spans="1:8" s="148" customFormat="1">
      <c r="A1653" s="153"/>
      <c r="B1653" s="153"/>
      <c r="C1653" s="196"/>
      <c r="D1653" s="196"/>
      <c r="E1653" s="196"/>
      <c r="F1653" s="196"/>
      <c r="G1653" s="196"/>
      <c r="H1653" s="196"/>
    </row>
    <row r="1654" spans="1:8" s="148" customFormat="1">
      <c r="A1654" s="153"/>
      <c r="B1654" s="153"/>
      <c r="C1654" s="196"/>
      <c r="D1654" s="196"/>
      <c r="E1654" s="196"/>
      <c r="F1654" s="196"/>
      <c r="G1654" s="196"/>
      <c r="H1654" s="196"/>
    </row>
    <row r="1655" spans="1:8" s="148" customFormat="1">
      <c r="A1655" s="153"/>
      <c r="B1655" s="153"/>
      <c r="C1655" s="196"/>
      <c r="D1655" s="196"/>
      <c r="E1655" s="196"/>
      <c r="F1655" s="196"/>
      <c r="G1655" s="196"/>
      <c r="H1655" s="196"/>
    </row>
    <row r="1656" spans="1:8" s="148" customFormat="1">
      <c r="A1656" s="153"/>
      <c r="B1656" s="153"/>
      <c r="C1656" s="196"/>
      <c r="D1656" s="196"/>
      <c r="E1656" s="196"/>
      <c r="F1656" s="196"/>
      <c r="G1656" s="196"/>
      <c r="H1656" s="196"/>
    </row>
    <row r="1657" spans="1:8" s="148" customFormat="1">
      <c r="A1657" s="153"/>
      <c r="B1657" s="153"/>
      <c r="C1657" s="196"/>
      <c r="D1657" s="196"/>
      <c r="E1657" s="196"/>
      <c r="F1657" s="196"/>
      <c r="G1657" s="196"/>
      <c r="H1657" s="196"/>
    </row>
    <row r="1658" spans="1:8" s="148" customFormat="1">
      <c r="A1658" s="153"/>
      <c r="B1658" s="153"/>
      <c r="C1658" s="196"/>
      <c r="D1658" s="196"/>
      <c r="E1658" s="196"/>
      <c r="F1658" s="196"/>
      <c r="G1658" s="196"/>
      <c r="H1658" s="196"/>
    </row>
    <row r="1659" spans="1:8" s="148" customFormat="1">
      <c r="A1659" s="153"/>
      <c r="B1659" s="153"/>
      <c r="C1659" s="196"/>
      <c r="D1659" s="196"/>
      <c r="E1659" s="196"/>
      <c r="F1659" s="196"/>
      <c r="G1659" s="196"/>
      <c r="H1659" s="196"/>
    </row>
    <row r="1660" spans="1:8" s="148" customFormat="1">
      <c r="A1660" s="153"/>
      <c r="B1660" s="153"/>
      <c r="C1660" s="196"/>
      <c r="D1660" s="196"/>
      <c r="E1660" s="196"/>
      <c r="F1660" s="196"/>
      <c r="G1660" s="196"/>
      <c r="H1660" s="196"/>
    </row>
    <row r="1661" spans="1:8" s="148" customFormat="1">
      <c r="A1661" s="153"/>
      <c r="B1661" s="153"/>
      <c r="C1661" s="196"/>
      <c r="D1661" s="196"/>
      <c r="E1661" s="196"/>
      <c r="F1661" s="196"/>
      <c r="G1661" s="196"/>
      <c r="H1661" s="196"/>
    </row>
    <row r="1662" spans="1:8" s="148" customFormat="1">
      <c r="A1662" s="153"/>
      <c r="B1662" s="153"/>
      <c r="C1662" s="196"/>
      <c r="D1662" s="196"/>
      <c r="E1662" s="196"/>
      <c r="F1662" s="196"/>
      <c r="G1662" s="196"/>
      <c r="H1662" s="196"/>
    </row>
    <row r="1663" spans="1:8" s="148" customFormat="1">
      <c r="A1663" s="153"/>
      <c r="B1663" s="153"/>
      <c r="C1663" s="196"/>
      <c r="D1663" s="196"/>
      <c r="E1663" s="196"/>
      <c r="F1663" s="196"/>
      <c r="G1663" s="196"/>
      <c r="H1663" s="196"/>
    </row>
    <row r="1664" spans="1:8" s="148" customFormat="1">
      <c r="A1664" s="153"/>
      <c r="B1664" s="153"/>
      <c r="C1664" s="196"/>
      <c r="D1664" s="196"/>
      <c r="E1664" s="196"/>
      <c r="F1664" s="196"/>
      <c r="G1664" s="196"/>
      <c r="H1664" s="196"/>
    </row>
    <row r="1665" spans="1:8" s="148" customFormat="1">
      <c r="A1665" s="153"/>
      <c r="B1665" s="153"/>
      <c r="C1665" s="196"/>
      <c r="D1665" s="196"/>
      <c r="E1665" s="196"/>
      <c r="F1665" s="196"/>
      <c r="G1665" s="196"/>
      <c r="H1665" s="196"/>
    </row>
    <row r="1666" spans="1:8" s="148" customFormat="1">
      <c r="A1666" s="153"/>
      <c r="B1666" s="153"/>
      <c r="C1666" s="196"/>
      <c r="D1666" s="196"/>
      <c r="E1666" s="196"/>
      <c r="F1666" s="196"/>
      <c r="G1666" s="196"/>
      <c r="H1666" s="196"/>
    </row>
    <row r="1667" spans="1:8" s="148" customFormat="1">
      <c r="A1667" s="153"/>
      <c r="B1667" s="153"/>
      <c r="C1667" s="196"/>
      <c r="D1667" s="196"/>
      <c r="E1667" s="196"/>
      <c r="F1667" s="196"/>
      <c r="G1667" s="196"/>
      <c r="H1667" s="196"/>
    </row>
    <row r="1668" spans="1:8" s="148" customFormat="1">
      <c r="A1668" s="153"/>
      <c r="B1668" s="153"/>
      <c r="C1668" s="196"/>
      <c r="D1668" s="196"/>
      <c r="E1668" s="196"/>
      <c r="F1668" s="196"/>
      <c r="G1668" s="196"/>
      <c r="H1668" s="196"/>
    </row>
    <row r="1669" spans="1:8" s="148" customFormat="1">
      <c r="A1669" s="153"/>
      <c r="B1669" s="153"/>
      <c r="C1669" s="196"/>
      <c r="D1669" s="196"/>
      <c r="E1669" s="196"/>
      <c r="F1669" s="196"/>
      <c r="G1669" s="196"/>
      <c r="H1669" s="196"/>
    </row>
    <row r="1670" spans="1:8" s="148" customFormat="1">
      <c r="A1670" s="153"/>
      <c r="B1670" s="153"/>
      <c r="C1670" s="196"/>
      <c r="D1670" s="196"/>
      <c r="E1670" s="196"/>
      <c r="F1670" s="196"/>
      <c r="G1670" s="196"/>
      <c r="H1670" s="196"/>
    </row>
    <row r="1671" spans="1:8" s="148" customFormat="1">
      <c r="A1671" s="153"/>
      <c r="B1671" s="153"/>
      <c r="C1671" s="196"/>
      <c r="D1671" s="196"/>
      <c r="E1671" s="196"/>
      <c r="F1671" s="196"/>
      <c r="G1671" s="196"/>
      <c r="H1671" s="196"/>
    </row>
    <row r="1672" spans="1:8" s="148" customFormat="1">
      <c r="A1672" s="153"/>
      <c r="B1672" s="153"/>
      <c r="C1672" s="196"/>
      <c r="D1672" s="196"/>
      <c r="E1672" s="196"/>
      <c r="F1672" s="196"/>
      <c r="G1672" s="196"/>
      <c r="H1672" s="196"/>
    </row>
    <row r="1673" spans="1:8" s="148" customFormat="1">
      <c r="A1673" s="153"/>
      <c r="B1673" s="153"/>
      <c r="C1673" s="196"/>
      <c r="D1673" s="196"/>
      <c r="E1673" s="196"/>
      <c r="F1673" s="196"/>
      <c r="G1673" s="196"/>
      <c r="H1673" s="196"/>
    </row>
    <row r="1674" spans="1:8" s="148" customFormat="1">
      <c r="A1674" s="153"/>
      <c r="B1674" s="153"/>
      <c r="C1674" s="196"/>
      <c r="D1674" s="196"/>
      <c r="E1674" s="196"/>
      <c r="F1674" s="196"/>
      <c r="G1674" s="196"/>
      <c r="H1674" s="196"/>
    </row>
    <row r="1675" spans="1:8" s="148" customFormat="1">
      <c r="A1675" s="153"/>
      <c r="B1675" s="153"/>
      <c r="C1675" s="196"/>
      <c r="D1675" s="196"/>
      <c r="E1675" s="196"/>
      <c r="F1675" s="196"/>
      <c r="G1675" s="196"/>
      <c r="H1675" s="196"/>
    </row>
    <row r="1676" spans="1:8" s="148" customFormat="1">
      <c r="A1676" s="153"/>
      <c r="B1676" s="153"/>
      <c r="C1676" s="196"/>
      <c r="D1676" s="196"/>
      <c r="E1676" s="196"/>
      <c r="F1676" s="196"/>
      <c r="G1676" s="196"/>
      <c r="H1676" s="196"/>
    </row>
    <row r="1677" spans="1:8" s="148" customFormat="1">
      <c r="A1677" s="153"/>
      <c r="B1677" s="153"/>
      <c r="C1677" s="196"/>
      <c r="D1677" s="196"/>
      <c r="E1677" s="196"/>
      <c r="F1677" s="196"/>
      <c r="G1677" s="196"/>
      <c r="H1677" s="196"/>
    </row>
    <row r="1678" spans="1:8" s="148" customFormat="1">
      <c r="A1678" s="153"/>
      <c r="B1678" s="153"/>
      <c r="C1678" s="196"/>
      <c r="D1678" s="196"/>
      <c r="E1678" s="196"/>
      <c r="F1678" s="196"/>
      <c r="G1678" s="196"/>
      <c r="H1678" s="196"/>
    </row>
    <row r="1679" spans="1:8" s="148" customFormat="1">
      <c r="A1679" s="153"/>
      <c r="B1679" s="153"/>
      <c r="C1679" s="196"/>
      <c r="D1679" s="196"/>
      <c r="E1679" s="196"/>
      <c r="F1679" s="196"/>
      <c r="G1679" s="196"/>
      <c r="H1679" s="196"/>
    </row>
    <row r="1680" spans="1:8" s="148" customFormat="1">
      <c r="A1680" s="153"/>
      <c r="B1680" s="153"/>
      <c r="C1680" s="196"/>
      <c r="D1680" s="196"/>
      <c r="E1680" s="196"/>
      <c r="F1680" s="196"/>
      <c r="G1680" s="196"/>
      <c r="H1680" s="196"/>
    </row>
    <row r="1681" spans="1:8" s="148" customFormat="1">
      <c r="A1681" s="153"/>
      <c r="B1681" s="153"/>
      <c r="C1681" s="196"/>
      <c r="D1681" s="196"/>
      <c r="E1681" s="196"/>
      <c r="F1681" s="196"/>
      <c r="G1681" s="196"/>
      <c r="H1681" s="196"/>
    </row>
    <row r="1682" spans="1:8" s="148" customFormat="1">
      <c r="A1682" s="153"/>
      <c r="B1682" s="153"/>
      <c r="C1682" s="196"/>
      <c r="D1682" s="196"/>
      <c r="E1682" s="196"/>
      <c r="F1682" s="196"/>
      <c r="G1682" s="196"/>
      <c r="H1682" s="196"/>
    </row>
    <row r="1683" spans="1:8" s="148" customFormat="1">
      <c r="A1683" s="153"/>
      <c r="B1683" s="153"/>
      <c r="C1683" s="196"/>
      <c r="D1683" s="196"/>
      <c r="E1683" s="196"/>
      <c r="F1683" s="196"/>
      <c r="G1683" s="196"/>
      <c r="H1683" s="196"/>
    </row>
    <row r="1684" spans="1:8" s="148" customFormat="1">
      <c r="A1684" s="153"/>
      <c r="B1684" s="153"/>
      <c r="C1684" s="196"/>
      <c r="D1684" s="196"/>
      <c r="E1684" s="196"/>
      <c r="F1684" s="196"/>
      <c r="G1684" s="196"/>
      <c r="H1684" s="196"/>
    </row>
    <row r="1685" spans="1:8" s="148" customFormat="1">
      <c r="A1685" s="153"/>
      <c r="B1685" s="153"/>
      <c r="C1685" s="196"/>
      <c r="D1685" s="196"/>
      <c r="E1685" s="196"/>
      <c r="F1685" s="196"/>
      <c r="G1685" s="196"/>
      <c r="H1685" s="196"/>
    </row>
    <row r="1686" spans="1:8" s="148" customFormat="1">
      <c r="A1686" s="153"/>
      <c r="B1686" s="153"/>
      <c r="C1686" s="196"/>
      <c r="D1686" s="196"/>
      <c r="E1686" s="196"/>
      <c r="F1686" s="196"/>
      <c r="G1686" s="196"/>
      <c r="H1686" s="196"/>
    </row>
    <row r="1687" spans="1:8" s="148" customFormat="1">
      <c r="A1687" s="153"/>
      <c r="B1687" s="153"/>
      <c r="C1687" s="196"/>
      <c r="D1687" s="196"/>
      <c r="E1687" s="196"/>
      <c r="F1687" s="196"/>
      <c r="G1687" s="196"/>
      <c r="H1687" s="196"/>
    </row>
    <row r="1688" spans="1:8" s="148" customFormat="1">
      <c r="A1688" s="153"/>
      <c r="B1688" s="153"/>
      <c r="C1688" s="196"/>
      <c r="D1688" s="196"/>
      <c r="E1688" s="196"/>
      <c r="F1688" s="196"/>
      <c r="G1688" s="196"/>
      <c r="H1688" s="196"/>
    </row>
    <row r="1689" spans="1:8" s="148" customFormat="1">
      <c r="A1689" s="153"/>
      <c r="B1689" s="153"/>
      <c r="C1689" s="196"/>
      <c r="D1689" s="196"/>
      <c r="E1689" s="196"/>
      <c r="F1689" s="196"/>
      <c r="G1689" s="196"/>
      <c r="H1689" s="196"/>
    </row>
    <row r="1690" spans="1:8" s="148" customFormat="1">
      <c r="A1690" s="153"/>
      <c r="B1690" s="153"/>
      <c r="C1690" s="196"/>
      <c r="D1690" s="196"/>
      <c r="E1690" s="196"/>
      <c r="F1690" s="196"/>
      <c r="G1690" s="196"/>
      <c r="H1690" s="196"/>
    </row>
    <row r="1691" spans="1:8" s="148" customFormat="1">
      <c r="A1691" s="153"/>
      <c r="B1691" s="153"/>
      <c r="C1691" s="196"/>
      <c r="D1691" s="196"/>
      <c r="E1691" s="196"/>
      <c r="F1691" s="196"/>
      <c r="G1691" s="196"/>
      <c r="H1691" s="196"/>
    </row>
    <row r="1692" spans="1:8" s="148" customFormat="1">
      <c r="A1692" s="153"/>
      <c r="B1692" s="153"/>
      <c r="C1692" s="196"/>
      <c r="D1692" s="196"/>
      <c r="E1692" s="196"/>
      <c r="F1692" s="196"/>
      <c r="G1692" s="196"/>
      <c r="H1692" s="196"/>
    </row>
    <row r="1693" spans="1:8" s="148" customFormat="1">
      <c r="A1693" s="153"/>
      <c r="B1693" s="153"/>
      <c r="C1693" s="196"/>
      <c r="D1693" s="196"/>
      <c r="E1693" s="196"/>
      <c r="F1693" s="196"/>
      <c r="G1693" s="196"/>
      <c r="H1693" s="196"/>
    </row>
    <row r="1694" spans="1:8" s="148" customFormat="1">
      <c r="A1694" s="153"/>
      <c r="B1694" s="153"/>
      <c r="C1694" s="196"/>
      <c r="D1694" s="196"/>
      <c r="E1694" s="196"/>
      <c r="F1694" s="196"/>
      <c r="G1694" s="196"/>
      <c r="H1694" s="196"/>
    </row>
    <row r="1695" spans="1:8" s="148" customFormat="1">
      <c r="A1695" s="153"/>
      <c r="B1695" s="153"/>
      <c r="C1695" s="196"/>
      <c r="D1695" s="196"/>
      <c r="E1695" s="196"/>
      <c r="F1695" s="196"/>
      <c r="G1695" s="196"/>
      <c r="H1695" s="196"/>
    </row>
    <row r="1696" spans="1:8" s="148" customFormat="1">
      <c r="A1696" s="153"/>
      <c r="B1696" s="153"/>
      <c r="C1696" s="196"/>
      <c r="D1696" s="196"/>
      <c r="E1696" s="196"/>
      <c r="F1696" s="196"/>
      <c r="G1696" s="196"/>
      <c r="H1696" s="196"/>
    </row>
    <row r="1697" spans="1:8" s="148" customFormat="1">
      <c r="A1697" s="153"/>
      <c r="B1697" s="153"/>
      <c r="C1697" s="196"/>
      <c r="D1697" s="196"/>
      <c r="E1697" s="196"/>
      <c r="F1697" s="196"/>
      <c r="G1697" s="196"/>
      <c r="H1697" s="196"/>
    </row>
    <row r="1698" spans="1:8" s="148" customFormat="1">
      <c r="A1698" s="153"/>
      <c r="B1698" s="153"/>
      <c r="C1698" s="196"/>
      <c r="D1698" s="196"/>
      <c r="E1698" s="196"/>
      <c r="F1698" s="196"/>
      <c r="G1698" s="196"/>
      <c r="H1698" s="196"/>
    </row>
    <row r="1699" spans="1:8" s="148" customFormat="1">
      <c r="A1699" s="153"/>
      <c r="B1699" s="153"/>
      <c r="C1699" s="196"/>
      <c r="D1699" s="196"/>
      <c r="E1699" s="196"/>
      <c r="F1699" s="196"/>
      <c r="G1699" s="196"/>
      <c r="H1699" s="196"/>
    </row>
    <row r="1700" spans="1:8" s="148" customFormat="1">
      <c r="A1700" s="153"/>
      <c r="B1700" s="153"/>
      <c r="C1700" s="196"/>
      <c r="D1700" s="196"/>
      <c r="E1700" s="196"/>
      <c r="F1700" s="196"/>
      <c r="G1700" s="196"/>
      <c r="H1700" s="196"/>
    </row>
    <row r="1701" spans="1:8" s="148" customFormat="1">
      <c r="A1701" s="153"/>
      <c r="B1701" s="153"/>
      <c r="C1701" s="196"/>
      <c r="D1701" s="196"/>
      <c r="E1701" s="196"/>
      <c r="F1701" s="196"/>
      <c r="G1701" s="196"/>
      <c r="H1701" s="196"/>
    </row>
    <row r="1702" spans="1:8" s="148" customFormat="1">
      <c r="A1702" s="153"/>
      <c r="B1702" s="153"/>
      <c r="C1702" s="196"/>
      <c r="D1702" s="196"/>
      <c r="E1702" s="196"/>
      <c r="F1702" s="196"/>
      <c r="G1702" s="196"/>
      <c r="H1702" s="196"/>
    </row>
    <row r="1703" spans="1:8" s="148" customFormat="1">
      <c r="A1703" s="153"/>
      <c r="B1703" s="153"/>
      <c r="C1703" s="196"/>
      <c r="D1703" s="196"/>
      <c r="E1703" s="196"/>
      <c r="F1703" s="196"/>
      <c r="G1703" s="196"/>
      <c r="H1703" s="196"/>
    </row>
    <row r="1704" spans="1:8" s="148" customFormat="1">
      <c r="A1704" s="153"/>
      <c r="B1704" s="153"/>
      <c r="C1704" s="196"/>
      <c r="D1704" s="196"/>
      <c r="E1704" s="196"/>
      <c r="F1704" s="196"/>
      <c r="G1704" s="196"/>
      <c r="H1704" s="196"/>
    </row>
    <row r="1705" spans="1:8" s="148" customFormat="1">
      <c r="A1705" s="153"/>
      <c r="B1705" s="153"/>
      <c r="C1705" s="196"/>
      <c r="D1705" s="196"/>
      <c r="E1705" s="196"/>
      <c r="F1705" s="196"/>
      <c r="G1705" s="196"/>
      <c r="H1705" s="196"/>
    </row>
    <row r="1706" spans="1:8" s="148" customFormat="1">
      <c r="A1706" s="153"/>
      <c r="B1706" s="153"/>
      <c r="C1706" s="196"/>
      <c r="D1706" s="196"/>
      <c r="E1706" s="196"/>
      <c r="F1706" s="196"/>
      <c r="G1706" s="196"/>
      <c r="H1706" s="196"/>
    </row>
    <row r="1707" spans="1:8" s="148" customFormat="1">
      <c r="A1707" s="153"/>
      <c r="B1707" s="153"/>
      <c r="C1707" s="196"/>
      <c r="D1707" s="196"/>
      <c r="E1707" s="196"/>
      <c r="F1707" s="196"/>
      <c r="G1707" s="196"/>
      <c r="H1707" s="196"/>
    </row>
    <row r="1708" spans="1:8" s="148" customFormat="1">
      <c r="A1708" s="153"/>
      <c r="B1708" s="153"/>
      <c r="C1708" s="196"/>
      <c r="D1708" s="196"/>
      <c r="E1708" s="196"/>
      <c r="F1708" s="196"/>
      <c r="G1708" s="196"/>
      <c r="H1708" s="196"/>
    </row>
    <row r="1709" spans="1:8" s="148" customFormat="1">
      <c r="A1709" s="153"/>
      <c r="B1709" s="153"/>
      <c r="C1709" s="196"/>
      <c r="D1709" s="196"/>
      <c r="E1709" s="196"/>
      <c r="F1709" s="196"/>
      <c r="G1709" s="196"/>
      <c r="H1709" s="196"/>
    </row>
    <row r="1710" spans="1:8" s="148" customFormat="1">
      <c r="A1710" s="153"/>
      <c r="B1710" s="153"/>
      <c r="C1710" s="196"/>
      <c r="D1710" s="196"/>
      <c r="E1710" s="196"/>
      <c r="F1710" s="196"/>
      <c r="G1710" s="196"/>
      <c r="H1710" s="196"/>
    </row>
    <row r="1711" spans="1:8" s="148" customFormat="1">
      <c r="A1711" s="153"/>
      <c r="B1711" s="153"/>
      <c r="C1711" s="196"/>
      <c r="D1711" s="196"/>
      <c r="E1711" s="196"/>
      <c r="F1711" s="196"/>
      <c r="G1711" s="196"/>
      <c r="H1711" s="196"/>
    </row>
    <row r="1712" spans="1:8" s="148" customFormat="1">
      <c r="A1712" s="153"/>
      <c r="B1712" s="153"/>
      <c r="C1712" s="196"/>
      <c r="D1712" s="196"/>
      <c r="E1712" s="196"/>
      <c r="F1712" s="196"/>
      <c r="G1712" s="196"/>
      <c r="H1712" s="196"/>
    </row>
    <row r="1713" spans="1:8" s="148" customFormat="1">
      <c r="A1713" s="153"/>
      <c r="B1713" s="153"/>
      <c r="C1713" s="196"/>
      <c r="D1713" s="196"/>
      <c r="E1713" s="196"/>
      <c r="F1713" s="196"/>
      <c r="G1713" s="196"/>
      <c r="H1713" s="196"/>
    </row>
    <row r="1714" spans="1:8" s="148" customFormat="1">
      <c r="A1714" s="153"/>
      <c r="B1714" s="153"/>
      <c r="C1714" s="196"/>
      <c r="D1714" s="196"/>
      <c r="E1714" s="196"/>
      <c r="F1714" s="196"/>
      <c r="G1714" s="196"/>
      <c r="H1714" s="196"/>
    </row>
    <row r="1715" spans="1:8" s="148" customFormat="1">
      <c r="A1715" s="153"/>
      <c r="B1715" s="153"/>
      <c r="C1715" s="196"/>
      <c r="D1715" s="196"/>
      <c r="E1715" s="196"/>
      <c r="F1715" s="196"/>
      <c r="G1715" s="196"/>
      <c r="H1715" s="196"/>
    </row>
    <row r="1716" spans="1:8" s="148" customFormat="1">
      <c r="A1716" s="153"/>
      <c r="B1716" s="153"/>
      <c r="C1716" s="196"/>
      <c r="D1716" s="196"/>
      <c r="E1716" s="196"/>
      <c r="F1716" s="196"/>
      <c r="G1716" s="196"/>
      <c r="H1716" s="196"/>
    </row>
    <row r="1717" spans="1:8" s="148" customFormat="1">
      <c r="A1717" s="153"/>
      <c r="B1717" s="153"/>
      <c r="C1717" s="196"/>
      <c r="D1717" s="196"/>
      <c r="E1717" s="196"/>
      <c r="F1717" s="196"/>
      <c r="G1717" s="196"/>
      <c r="H1717" s="196"/>
    </row>
    <row r="1718" spans="1:8" s="148" customFormat="1">
      <c r="A1718" s="153"/>
      <c r="B1718" s="153"/>
      <c r="C1718" s="196"/>
      <c r="D1718" s="196"/>
      <c r="E1718" s="196"/>
      <c r="F1718" s="196"/>
      <c r="G1718" s="196"/>
      <c r="H1718" s="196"/>
    </row>
    <row r="1719" spans="1:8" s="148" customFormat="1">
      <c r="A1719" s="153"/>
      <c r="B1719" s="153"/>
      <c r="C1719" s="196"/>
      <c r="D1719" s="196"/>
      <c r="E1719" s="196"/>
      <c r="F1719" s="196"/>
      <c r="G1719" s="196"/>
      <c r="H1719" s="196"/>
    </row>
    <row r="1720" spans="1:8" s="148" customFormat="1">
      <c r="A1720" s="153"/>
      <c r="B1720" s="153"/>
      <c r="C1720" s="196"/>
      <c r="D1720" s="196"/>
      <c r="E1720" s="196"/>
      <c r="F1720" s="196"/>
      <c r="G1720" s="196"/>
      <c r="H1720" s="196"/>
    </row>
    <row r="1721" spans="1:8" s="148" customFormat="1">
      <c r="A1721" s="153"/>
      <c r="B1721" s="153"/>
      <c r="C1721" s="196"/>
      <c r="D1721" s="196"/>
      <c r="E1721" s="196"/>
      <c r="F1721" s="196"/>
      <c r="G1721" s="196"/>
      <c r="H1721" s="196"/>
    </row>
    <row r="1722" spans="1:8" s="148" customFormat="1">
      <c r="A1722" s="153"/>
      <c r="B1722" s="153"/>
      <c r="C1722" s="196"/>
      <c r="D1722" s="196"/>
      <c r="E1722" s="196"/>
      <c r="F1722" s="196"/>
      <c r="G1722" s="196"/>
      <c r="H1722" s="196"/>
    </row>
    <row r="1723" spans="1:8" s="148" customFormat="1">
      <c r="A1723" s="153"/>
      <c r="B1723" s="153"/>
      <c r="C1723" s="196"/>
      <c r="D1723" s="196"/>
      <c r="E1723" s="196"/>
      <c r="F1723" s="196"/>
      <c r="G1723" s="196"/>
      <c r="H1723" s="196"/>
    </row>
    <row r="1724" spans="1:8" s="148" customFormat="1">
      <c r="A1724" s="153"/>
      <c r="B1724" s="153"/>
      <c r="C1724" s="196"/>
      <c r="D1724" s="196"/>
      <c r="E1724" s="196"/>
      <c r="F1724" s="196"/>
      <c r="G1724" s="196"/>
      <c r="H1724" s="196"/>
    </row>
    <row r="1725" spans="1:8" s="148" customFormat="1">
      <c r="A1725" s="153"/>
      <c r="B1725" s="153"/>
      <c r="C1725" s="196"/>
      <c r="D1725" s="196"/>
      <c r="E1725" s="196"/>
      <c r="F1725" s="196"/>
      <c r="G1725" s="196"/>
      <c r="H1725" s="196"/>
    </row>
    <row r="1726" spans="1:8" s="148" customFormat="1">
      <c r="A1726" s="153"/>
      <c r="B1726" s="153"/>
      <c r="C1726" s="196"/>
      <c r="D1726" s="196"/>
      <c r="E1726" s="196"/>
      <c r="F1726" s="196"/>
      <c r="G1726" s="196"/>
      <c r="H1726" s="196"/>
    </row>
    <row r="1727" spans="1:8" s="148" customFormat="1">
      <c r="A1727" s="153"/>
      <c r="B1727" s="153"/>
      <c r="C1727" s="196"/>
      <c r="D1727" s="196"/>
      <c r="E1727" s="196"/>
      <c r="F1727" s="196"/>
      <c r="G1727" s="196"/>
      <c r="H1727" s="196"/>
    </row>
    <row r="1728" spans="1:8" s="148" customFormat="1">
      <c r="A1728" s="153"/>
      <c r="B1728" s="153"/>
      <c r="C1728" s="196"/>
      <c r="D1728" s="196"/>
      <c r="E1728" s="196"/>
      <c r="F1728" s="196"/>
      <c r="G1728" s="196"/>
      <c r="H1728" s="196"/>
    </row>
    <row r="1729" spans="1:8" s="148" customFormat="1">
      <c r="A1729" s="153"/>
      <c r="B1729" s="153"/>
      <c r="C1729" s="196"/>
      <c r="D1729" s="196"/>
      <c r="E1729" s="196"/>
      <c r="F1729" s="196"/>
      <c r="G1729" s="196"/>
      <c r="H1729" s="196"/>
    </row>
    <row r="1730" spans="1:8" s="148" customFormat="1">
      <c r="A1730" s="153"/>
      <c r="B1730" s="153"/>
      <c r="C1730" s="196"/>
      <c r="D1730" s="196"/>
      <c r="E1730" s="196"/>
      <c r="F1730" s="196"/>
      <c r="G1730" s="196"/>
      <c r="H1730" s="196"/>
    </row>
    <row r="1731" spans="1:8" s="148" customFormat="1">
      <c r="A1731" s="153"/>
      <c r="B1731" s="153"/>
      <c r="C1731" s="196"/>
      <c r="D1731" s="196"/>
      <c r="E1731" s="196"/>
      <c r="F1731" s="196"/>
      <c r="G1731" s="196"/>
      <c r="H1731" s="196"/>
    </row>
    <row r="1732" spans="1:8" s="148" customFormat="1">
      <c r="A1732" s="153"/>
      <c r="B1732" s="153"/>
      <c r="C1732" s="196"/>
      <c r="D1732" s="196"/>
      <c r="E1732" s="196"/>
      <c r="F1732" s="196"/>
      <c r="G1732" s="196"/>
      <c r="H1732" s="196"/>
    </row>
    <row r="1733" spans="1:8" s="148" customFormat="1">
      <c r="A1733" s="153"/>
      <c r="B1733" s="153"/>
      <c r="C1733" s="196"/>
      <c r="D1733" s="196"/>
      <c r="E1733" s="196"/>
      <c r="F1733" s="196"/>
      <c r="G1733" s="196"/>
      <c r="H1733" s="196"/>
    </row>
    <row r="1734" spans="1:8" s="148" customFormat="1">
      <c r="A1734" s="153"/>
      <c r="B1734" s="153"/>
      <c r="C1734" s="196"/>
      <c r="D1734" s="196"/>
      <c r="E1734" s="196"/>
      <c r="F1734" s="196"/>
      <c r="G1734" s="196"/>
      <c r="H1734" s="196"/>
    </row>
    <row r="1735" spans="1:8" s="148" customFormat="1">
      <c r="A1735" s="153"/>
      <c r="B1735" s="153"/>
      <c r="C1735" s="196"/>
      <c r="D1735" s="196"/>
      <c r="E1735" s="196"/>
      <c r="F1735" s="196"/>
      <c r="G1735" s="196"/>
      <c r="H1735" s="196"/>
    </row>
    <row r="1736" spans="1:8" s="148" customFormat="1">
      <c r="A1736" s="153"/>
      <c r="B1736" s="153"/>
      <c r="C1736" s="196"/>
      <c r="D1736" s="196"/>
      <c r="E1736" s="196"/>
      <c r="F1736" s="196"/>
      <c r="G1736" s="196"/>
      <c r="H1736" s="196"/>
    </row>
    <row r="1737" spans="1:8" s="148" customFormat="1">
      <c r="A1737" s="153"/>
      <c r="B1737" s="153"/>
      <c r="C1737" s="196"/>
      <c r="D1737" s="196"/>
      <c r="E1737" s="196"/>
      <c r="F1737" s="196"/>
      <c r="G1737" s="196"/>
      <c r="H1737" s="196"/>
    </row>
    <row r="1738" spans="1:8" s="148" customFormat="1">
      <c r="A1738" s="153"/>
      <c r="B1738" s="153"/>
      <c r="C1738" s="196"/>
      <c r="D1738" s="196"/>
      <c r="E1738" s="196"/>
      <c r="F1738" s="196"/>
      <c r="G1738" s="196"/>
      <c r="H1738" s="196"/>
    </row>
    <row r="1739" spans="1:8" s="148" customFormat="1">
      <c r="A1739" s="153"/>
      <c r="B1739" s="153"/>
      <c r="C1739" s="196"/>
      <c r="D1739" s="196"/>
      <c r="E1739" s="196"/>
      <c r="F1739" s="196"/>
      <c r="G1739" s="196"/>
      <c r="H1739" s="196"/>
    </row>
    <row r="1740" spans="1:8" s="148" customFormat="1">
      <c r="A1740" s="153"/>
      <c r="B1740" s="153"/>
      <c r="C1740" s="196"/>
      <c r="D1740" s="196"/>
      <c r="E1740" s="196"/>
      <c r="F1740" s="196"/>
      <c r="G1740" s="196"/>
      <c r="H1740" s="196"/>
    </row>
    <row r="1741" spans="1:8" s="148" customFormat="1">
      <c r="A1741" s="153"/>
      <c r="B1741" s="153"/>
      <c r="C1741" s="196"/>
      <c r="D1741" s="196"/>
      <c r="E1741" s="196"/>
      <c r="F1741" s="196"/>
      <c r="G1741" s="196"/>
      <c r="H1741" s="196"/>
    </row>
    <row r="1742" spans="1:8" s="148" customFormat="1">
      <c r="A1742" s="153"/>
      <c r="B1742" s="153"/>
      <c r="C1742" s="196"/>
      <c r="D1742" s="196"/>
      <c r="E1742" s="196"/>
      <c r="F1742" s="196"/>
      <c r="G1742" s="196"/>
      <c r="H1742" s="196"/>
    </row>
    <row r="1743" spans="1:8" s="148" customFormat="1">
      <c r="A1743" s="153"/>
      <c r="B1743" s="153"/>
      <c r="C1743" s="196"/>
      <c r="D1743" s="196"/>
      <c r="E1743" s="196"/>
      <c r="F1743" s="196"/>
      <c r="G1743" s="196"/>
      <c r="H1743" s="196"/>
    </row>
    <row r="1744" spans="1:8" s="148" customFormat="1">
      <c r="A1744" s="153"/>
      <c r="B1744" s="153"/>
      <c r="C1744" s="196"/>
      <c r="D1744" s="196"/>
      <c r="E1744" s="196"/>
      <c r="F1744" s="196"/>
      <c r="G1744" s="196"/>
      <c r="H1744" s="196"/>
    </row>
    <row r="1745" spans="1:8" s="148" customFormat="1">
      <c r="A1745" s="153"/>
      <c r="B1745" s="153"/>
      <c r="C1745" s="196"/>
      <c r="D1745" s="196"/>
      <c r="E1745" s="196"/>
      <c r="F1745" s="196"/>
      <c r="G1745" s="196"/>
      <c r="H1745" s="196"/>
    </row>
    <row r="1746" spans="1:8" s="148" customFormat="1">
      <c r="A1746" s="153"/>
      <c r="B1746" s="153"/>
      <c r="C1746" s="196"/>
      <c r="D1746" s="196"/>
      <c r="E1746" s="196"/>
      <c r="F1746" s="196"/>
      <c r="G1746" s="196"/>
      <c r="H1746" s="196"/>
    </row>
    <row r="1747" spans="1:8" s="148" customFormat="1">
      <c r="A1747" s="153"/>
      <c r="B1747" s="153"/>
      <c r="C1747" s="196"/>
      <c r="D1747" s="196"/>
      <c r="E1747" s="196"/>
      <c r="F1747" s="196"/>
      <c r="G1747" s="196"/>
      <c r="H1747" s="196"/>
    </row>
    <row r="1748" spans="1:8" s="148" customFormat="1">
      <c r="A1748" s="153"/>
      <c r="B1748" s="153"/>
      <c r="C1748" s="196"/>
      <c r="D1748" s="196"/>
      <c r="E1748" s="196"/>
      <c r="F1748" s="196"/>
      <c r="G1748" s="196"/>
      <c r="H1748" s="196"/>
    </row>
    <row r="1749" spans="1:8" s="148" customFormat="1">
      <c r="A1749" s="153"/>
      <c r="B1749" s="153"/>
      <c r="C1749" s="196"/>
      <c r="D1749" s="196"/>
      <c r="E1749" s="196"/>
      <c r="F1749" s="196"/>
      <c r="G1749" s="196"/>
      <c r="H1749" s="196"/>
    </row>
    <row r="1750" spans="1:8" s="148" customFormat="1">
      <c r="A1750" s="153"/>
      <c r="B1750" s="153"/>
      <c r="C1750" s="196"/>
      <c r="D1750" s="196"/>
      <c r="E1750" s="196"/>
      <c r="F1750" s="196"/>
      <c r="G1750" s="196"/>
      <c r="H1750" s="196"/>
    </row>
    <row r="1751" spans="1:8" s="148" customFormat="1">
      <c r="A1751" s="153"/>
      <c r="B1751" s="153"/>
      <c r="C1751" s="196"/>
      <c r="D1751" s="196"/>
      <c r="E1751" s="196"/>
      <c r="F1751" s="196"/>
      <c r="G1751" s="196"/>
      <c r="H1751" s="196"/>
    </row>
    <row r="1752" spans="1:8" s="148" customFormat="1">
      <c r="A1752" s="153"/>
      <c r="B1752" s="153"/>
      <c r="C1752" s="196"/>
      <c r="D1752" s="196"/>
      <c r="E1752" s="196"/>
      <c r="F1752" s="196"/>
      <c r="G1752" s="196"/>
      <c r="H1752" s="196"/>
    </row>
    <row r="1753" spans="1:8" s="148" customFormat="1">
      <c r="A1753" s="153"/>
      <c r="B1753" s="153"/>
      <c r="C1753" s="196"/>
      <c r="D1753" s="196"/>
      <c r="E1753" s="196"/>
      <c r="F1753" s="196"/>
      <c r="G1753" s="196"/>
      <c r="H1753" s="196"/>
    </row>
    <row r="1754" spans="1:8" s="148" customFormat="1">
      <c r="A1754" s="153"/>
      <c r="B1754" s="153"/>
      <c r="C1754" s="196"/>
      <c r="D1754" s="196"/>
      <c r="E1754" s="196"/>
      <c r="F1754" s="196"/>
      <c r="G1754" s="196"/>
      <c r="H1754" s="196"/>
    </row>
    <row r="1755" spans="1:8" s="148" customFormat="1">
      <c r="A1755" s="153"/>
      <c r="B1755" s="153"/>
      <c r="C1755" s="196"/>
      <c r="D1755" s="196"/>
      <c r="E1755" s="196"/>
      <c r="F1755" s="196"/>
      <c r="G1755" s="196"/>
      <c r="H1755" s="196"/>
    </row>
    <row r="1756" spans="1:8" s="148" customFormat="1">
      <c r="A1756" s="153"/>
      <c r="B1756" s="153"/>
      <c r="C1756" s="196"/>
      <c r="D1756" s="196"/>
      <c r="E1756" s="196"/>
      <c r="F1756" s="196"/>
      <c r="G1756" s="196"/>
      <c r="H1756" s="196"/>
    </row>
    <row r="1757" spans="1:8" s="148" customFormat="1">
      <c r="A1757" s="153"/>
      <c r="B1757" s="153"/>
      <c r="C1757" s="196"/>
      <c r="D1757" s="196"/>
      <c r="E1757" s="196"/>
      <c r="F1757" s="196"/>
      <c r="G1757" s="196"/>
      <c r="H1757" s="196"/>
    </row>
    <row r="1758" spans="1:8" s="148" customFormat="1">
      <c r="A1758" s="153"/>
      <c r="B1758" s="153"/>
      <c r="C1758" s="196"/>
      <c r="D1758" s="196"/>
      <c r="E1758" s="196"/>
      <c r="F1758" s="196"/>
      <c r="G1758" s="196"/>
      <c r="H1758" s="196"/>
    </row>
    <row r="1759" spans="1:8" s="148" customFormat="1">
      <c r="A1759" s="153"/>
      <c r="B1759" s="153"/>
      <c r="C1759" s="196"/>
      <c r="D1759" s="196"/>
      <c r="E1759" s="196"/>
      <c r="F1759" s="196"/>
      <c r="G1759" s="196"/>
      <c r="H1759" s="196"/>
    </row>
    <row r="1760" spans="1:8" s="148" customFormat="1">
      <c r="A1760" s="153"/>
      <c r="B1760" s="153"/>
      <c r="C1760" s="196"/>
      <c r="D1760" s="196"/>
      <c r="E1760" s="196"/>
      <c r="F1760" s="196"/>
      <c r="G1760" s="196"/>
      <c r="H1760" s="196"/>
    </row>
    <row r="1761" spans="1:8" s="148" customFormat="1">
      <c r="A1761" s="153"/>
      <c r="B1761" s="153"/>
      <c r="C1761" s="196"/>
      <c r="D1761" s="196"/>
      <c r="E1761" s="196"/>
      <c r="F1761" s="196"/>
      <c r="G1761" s="196"/>
      <c r="H1761" s="196"/>
    </row>
    <row r="1762" spans="1:8" s="148" customFormat="1">
      <c r="A1762" s="153"/>
      <c r="B1762" s="153"/>
      <c r="C1762" s="196"/>
      <c r="D1762" s="196"/>
      <c r="E1762" s="196"/>
      <c r="F1762" s="196"/>
      <c r="G1762" s="196"/>
      <c r="H1762" s="196"/>
    </row>
    <row r="1763" spans="1:8" s="148" customFormat="1">
      <c r="A1763" s="153"/>
      <c r="B1763" s="153"/>
      <c r="C1763" s="196"/>
      <c r="D1763" s="196"/>
      <c r="E1763" s="196"/>
      <c r="F1763" s="196"/>
      <c r="G1763" s="196"/>
      <c r="H1763" s="196"/>
    </row>
    <row r="1764" spans="1:8" s="148" customFormat="1">
      <c r="A1764" s="153"/>
      <c r="B1764" s="153"/>
      <c r="C1764" s="196"/>
      <c r="D1764" s="196"/>
      <c r="E1764" s="196"/>
      <c r="F1764" s="196"/>
      <c r="G1764" s="196"/>
      <c r="H1764" s="196"/>
    </row>
    <row r="1765" spans="1:8" s="148" customFormat="1">
      <c r="A1765" s="153"/>
      <c r="B1765" s="153"/>
      <c r="C1765" s="196"/>
      <c r="D1765" s="196"/>
      <c r="E1765" s="196"/>
      <c r="F1765" s="196"/>
      <c r="G1765" s="196"/>
      <c r="H1765" s="196"/>
    </row>
    <row r="1766" spans="1:8" s="148" customFormat="1">
      <c r="A1766" s="153"/>
      <c r="B1766" s="153"/>
      <c r="C1766" s="196"/>
      <c r="D1766" s="196"/>
      <c r="E1766" s="196"/>
      <c r="F1766" s="196"/>
      <c r="G1766" s="196"/>
      <c r="H1766" s="196"/>
    </row>
    <row r="1767" spans="1:8" s="148" customFormat="1">
      <c r="A1767" s="153"/>
      <c r="B1767" s="153"/>
      <c r="C1767" s="196"/>
      <c r="D1767" s="196"/>
      <c r="E1767" s="196"/>
      <c r="F1767" s="196"/>
      <c r="G1767" s="196"/>
      <c r="H1767" s="196"/>
    </row>
    <row r="1768" spans="1:8" s="148" customFormat="1">
      <c r="A1768" s="153"/>
      <c r="B1768" s="153"/>
      <c r="C1768" s="196"/>
      <c r="D1768" s="196"/>
      <c r="E1768" s="196"/>
      <c r="F1768" s="196"/>
      <c r="G1768" s="196"/>
      <c r="H1768" s="196"/>
    </row>
    <row r="1769" spans="1:8" s="148" customFormat="1">
      <c r="A1769" s="153"/>
      <c r="B1769" s="153"/>
      <c r="C1769" s="196"/>
      <c r="D1769" s="196"/>
      <c r="E1769" s="196"/>
      <c r="F1769" s="196"/>
      <c r="G1769" s="196"/>
      <c r="H1769" s="196"/>
    </row>
    <row r="1770" spans="1:8" s="148" customFormat="1">
      <c r="A1770" s="153"/>
      <c r="B1770" s="153"/>
      <c r="C1770" s="196"/>
      <c r="D1770" s="196"/>
      <c r="E1770" s="196"/>
      <c r="F1770" s="196"/>
      <c r="G1770" s="196"/>
      <c r="H1770" s="196"/>
    </row>
    <row r="1771" spans="1:8" s="148" customFormat="1">
      <c r="A1771" s="153"/>
      <c r="B1771" s="153"/>
      <c r="C1771" s="196"/>
      <c r="D1771" s="196"/>
      <c r="E1771" s="196"/>
      <c r="F1771" s="196"/>
      <c r="G1771" s="196"/>
      <c r="H1771" s="196"/>
    </row>
    <row r="1772" spans="1:8" s="148" customFormat="1">
      <c r="A1772" s="153"/>
      <c r="B1772" s="153"/>
      <c r="C1772" s="196"/>
      <c r="D1772" s="196"/>
      <c r="E1772" s="196"/>
      <c r="F1772" s="196"/>
      <c r="G1772" s="196"/>
      <c r="H1772" s="196"/>
    </row>
    <row r="1773" spans="1:8" s="148" customFormat="1">
      <c r="A1773" s="153"/>
      <c r="B1773" s="153"/>
      <c r="C1773" s="196"/>
      <c r="D1773" s="196"/>
      <c r="E1773" s="196"/>
      <c r="F1773" s="196"/>
      <c r="G1773" s="196"/>
      <c r="H1773" s="196"/>
    </row>
    <row r="1774" spans="1:8" s="148" customFormat="1">
      <c r="A1774" s="153"/>
      <c r="B1774" s="153"/>
      <c r="C1774" s="196"/>
      <c r="D1774" s="196"/>
      <c r="E1774" s="196"/>
      <c r="F1774" s="196"/>
      <c r="G1774" s="196"/>
      <c r="H1774" s="196"/>
    </row>
    <row r="1775" spans="1:8" s="148" customFormat="1">
      <c r="A1775" s="153"/>
      <c r="B1775" s="153"/>
      <c r="C1775" s="196"/>
      <c r="D1775" s="196"/>
      <c r="E1775" s="196"/>
      <c r="F1775" s="196"/>
      <c r="G1775" s="196"/>
      <c r="H1775" s="196"/>
    </row>
    <row r="1776" spans="1:8" s="148" customFormat="1">
      <c r="A1776" s="153"/>
      <c r="B1776" s="153"/>
      <c r="C1776" s="196"/>
      <c r="D1776" s="196"/>
      <c r="E1776" s="196"/>
      <c r="F1776" s="196"/>
      <c r="G1776" s="196"/>
      <c r="H1776" s="196"/>
    </row>
    <row r="1777" spans="1:8" s="148" customFormat="1">
      <c r="A1777" s="153"/>
      <c r="B1777" s="153"/>
      <c r="C1777" s="196"/>
      <c r="D1777" s="196"/>
      <c r="E1777" s="196"/>
      <c r="F1777" s="196"/>
      <c r="G1777" s="196"/>
      <c r="H1777" s="196"/>
    </row>
    <row r="1778" spans="1:8" s="148" customFormat="1">
      <c r="A1778" s="153"/>
      <c r="B1778" s="153"/>
      <c r="C1778" s="196"/>
      <c r="D1778" s="196"/>
      <c r="E1778" s="196"/>
      <c r="F1778" s="196"/>
      <c r="G1778" s="196"/>
      <c r="H1778" s="196"/>
    </row>
    <row r="1779" spans="1:8" s="148" customFormat="1">
      <c r="A1779" s="153"/>
      <c r="B1779" s="153"/>
      <c r="C1779" s="196"/>
      <c r="D1779" s="196"/>
      <c r="E1779" s="196"/>
      <c r="F1779" s="196"/>
      <c r="G1779" s="196"/>
      <c r="H1779" s="196"/>
    </row>
    <row r="1780" spans="1:8" s="148" customFormat="1">
      <c r="A1780" s="153"/>
      <c r="B1780" s="153"/>
      <c r="C1780" s="196"/>
      <c r="D1780" s="196"/>
      <c r="E1780" s="196"/>
      <c r="F1780" s="196"/>
      <c r="G1780" s="196"/>
      <c r="H1780" s="196"/>
    </row>
    <row r="1781" spans="1:8" s="148" customFormat="1">
      <c r="A1781" s="153"/>
      <c r="B1781" s="153"/>
      <c r="C1781" s="196"/>
      <c r="D1781" s="196"/>
      <c r="E1781" s="196"/>
      <c r="F1781" s="196"/>
      <c r="G1781" s="196"/>
      <c r="H1781" s="196"/>
    </row>
    <row r="1782" spans="1:8" s="148" customFormat="1">
      <c r="A1782" s="153"/>
      <c r="B1782" s="153"/>
      <c r="C1782" s="196"/>
      <c r="D1782" s="196"/>
      <c r="E1782" s="196"/>
      <c r="F1782" s="196"/>
      <c r="G1782" s="196"/>
      <c r="H1782" s="196"/>
    </row>
    <row r="1783" spans="1:8" s="148" customFormat="1">
      <c r="A1783" s="153"/>
      <c r="B1783" s="153"/>
      <c r="C1783" s="196"/>
      <c r="D1783" s="196"/>
      <c r="E1783" s="196"/>
      <c r="F1783" s="196"/>
      <c r="G1783" s="196"/>
      <c r="H1783" s="196"/>
    </row>
    <row r="1784" spans="1:8" s="148" customFormat="1">
      <c r="A1784" s="153"/>
      <c r="B1784" s="153"/>
      <c r="C1784" s="196"/>
      <c r="D1784" s="196"/>
      <c r="E1784" s="196"/>
      <c r="F1784" s="196"/>
      <c r="G1784" s="196"/>
      <c r="H1784" s="196"/>
    </row>
    <row r="1785" spans="1:8" s="148" customFormat="1">
      <c r="A1785" s="153"/>
      <c r="B1785" s="153"/>
      <c r="C1785" s="196"/>
      <c r="D1785" s="196"/>
      <c r="E1785" s="196"/>
      <c r="F1785" s="196"/>
      <c r="G1785" s="196"/>
      <c r="H1785" s="196"/>
    </row>
    <row r="1786" spans="1:8" s="148" customFormat="1">
      <c r="A1786" s="153"/>
      <c r="B1786" s="153"/>
      <c r="C1786" s="196"/>
      <c r="D1786" s="196"/>
      <c r="E1786" s="196"/>
      <c r="F1786" s="196"/>
      <c r="G1786" s="196"/>
      <c r="H1786" s="196"/>
    </row>
    <row r="1787" spans="1:8" s="148" customFormat="1">
      <c r="A1787" s="153"/>
      <c r="B1787" s="153"/>
      <c r="C1787" s="196"/>
      <c r="D1787" s="196"/>
      <c r="E1787" s="196"/>
      <c r="F1787" s="196"/>
      <c r="G1787" s="196"/>
      <c r="H1787" s="196"/>
    </row>
    <row r="1788" spans="1:8" s="148" customFormat="1">
      <c r="A1788" s="153"/>
      <c r="B1788" s="153"/>
      <c r="C1788" s="196"/>
      <c r="D1788" s="196"/>
      <c r="E1788" s="196"/>
      <c r="F1788" s="196"/>
      <c r="G1788" s="196"/>
      <c r="H1788" s="196"/>
    </row>
    <row r="1789" spans="1:8" s="148" customFormat="1">
      <c r="A1789" s="153"/>
      <c r="B1789" s="153"/>
      <c r="C1789" s="196"/>
      <c r="D1789" s="196"/>
      <c r="E1789" s="196"/>
      <c r="F1789" s="196"/>
      <c r="G1789" s="196"/>
      <c r="H1789" s="196"/>
    </row>
    <row r="1790" spans="1:8" s="148" customFormat="1">
      <c r="A1790" s="153"/>
      <c r="B1790" s="153"/>
      <c r="C1790" s="196"/>
      <c r="D1790" s="196"/>
      <c r="E1790" s="196"/>
      <c r="F1790" s="196"/>
      <c r="G1790" s="196"/>
      <c r="H1790" s="196"/>
    </row>
    <row r="1791" spans="1:8" s="148" customFormat="1">
      <c r="A1791" s="153"/>
      <c r="B1791" s="153"/>
      <c r="C1791" s="196"/>
      <c r="D1791" s="196"/>
      <c r="E1791" s="196"/>
      <c r="F1791" s="196"/>
      <c r="G1791" s="196"/>
      <c r="H1791" s="196"/>
    </row>
    <row r="1792" spans="1:8" s="148" customFormat="1">
      <c r="A1792" s="153"/>
      <c r="B1792" s="153"/>
      <c r="C1792" s="196"/>
      <c r="D1792" s="196"/>
      <c r="E1792" s="196"/>
      <c r="F1792" s="196"/>
      <c r="G1792" s="196"/>
      <c r="H1792" s="196"/>
    </row>
    <row r="1793" spans="1:8" s="148" customFormat="1">
      <c r="A1793" s="153"/>
      <c r="B1793" s="153"/>
      <c r="C1793" s="196"/>
      <c r="D1793" s="196"/>
      <c r="E1793" s="196"/>
      <c r="F1793" s="196"/>
      <c r="G1793" s="196"/>
      <c r="H1793" s="196"/>
    </row>
    <row r="1794" spans="1:8" s="148" customFormat="1">
      <c r="A1794" s="153"/>
      <c r="B1794" s="153"/>
      <c r="C1794" s="196"/>
      <c r="D1794" s="196"/>
      <c r="E1794" s="196"/>
      <c r="F1794" s="196"/>
      <c r="G1794" s="196"/>
      <c r="H1794" s="196"/>
    </row>
    <row r="1795" spans="1:8" s="148" customFormat="1">
      <c r="A1795" s="153"/>
      <c r="B1795" s="153"/>
      <c r="C1795" s="196"/>
      <c r="D1795" s="196"/>
      <c r="E1795" s="196"/>
      <c r="F1795" s="196"/>
      <c r="G1795" s="196"/>
      <c r="H1795" s="196"/>
    </row>
    <row r="1796" spans="1:8" s="148" customFormat="1">
      <c r="A1796" s="153"/>
      <c r="B1796" s="153"/>
      <c r="C1796" s="196"/>
      <c r="D1796" s="196"/>
      <c r="E1796" s="196"/>
      <c r="F1796" s="196"/>
      <c r="G1796" s="196"/>
      <c r="H1796" s="196"/>
    </row>
    <row r="1797" spans="1:8" s="148" customFormat="1">
      <c r="A1797" s="153"/>
      <c r="B1797" s="153"/>
      <c r="C1797" s="196"/>
      <c r="D1797" s="196"/>
      <c r="E1797" s="196"/>
      <c r="F1797" s="196"/>
      <c r="G1797" s="196"/>
      <c r="H1797" s="196"/>
    </row>
    <row r="1798" spans="1:8" s="148" customFormat="1">
      <c r="A1798" s="153"/>
      <c r="B1798" s="153"/>
      <c r="C1798" s="196"/>
      <c r="D1798" s="196"/>
      <c r="E1798" s="196"/>
      <c r="F1798" s="196"/>
      <c r="G1798" s="196"/>
      <c r="H1798" s="196"/>
    </row>
    <row r="1799" spans="1:8" s="148" customFormat="1">
      <c r="A1799" s="153"/>
      <c r="B1799" s="153"/>
      <c r="C1799" s="196"/>
      <c r="D1799" s="196"/>
      <c r="E1799" s="196"/>
      <c r="F1799" s="196"/>
      <c r="G1799" s="196"/>
      <c r="H1799" s="196"/>
    </row>
    <row r="1800" spans="1:8" s="148" customFormat="1">
      <c r="A1800" s="153"/>
      <c r="B1800" s="153"/>
      <c r="C1800" s="196"/>
      <c r="D1800" s="196"/>
      <c r="E1800" s="196"/>
      <c r="F1800" s="196"/>
      <c r="G1800" s="196"/>
      <c r="H1800" s="196"/>
    </row>
    <row r="1801" spans="1:8" s="148" customFormat="1">
      <c r="A1801" s="153"/>
      <c r="B1801" s="153"/>
      <c r="C1801" s="196"/>
      <c r="D1801" s="196"/>
      <c r="E1801" s="196"/>
      <c r="F1801" s="196"/>
      <c r="G1801" s="196"/>
      <c r="H1801" s="196"/>
    </row>
    <row r="1802" spans="1:8" s="148" customFormat="1">
      <c r="A1802" s="153"/>
      <c r="B1802" s="153"/>
      <c r="C1802" s="196"/>
      <c r="D1802" s="196"/>
      <c r="E1802" s="196"/>
      <c r="F1802" s="196"/>
      <c r="G1802" s="196"/>
      <c r="H1802" s="196"/>
    </row>
    <row r="1803" spans="1:8" s="148" customFormat="1">
      <c r="A1803" s="153"/>
      <c r="B1803" s="153"/>
      <c r="C1803" s="196"/>
      <c r="D1803" s="196"/>
      <c r="E1803" s="196"/>
      <c r="F1803" s="196"/>
      <c r="G1803" s="196"/>
      <c r="H1803" s="196"/>
    </row>
    <row r="1804" spans="1:8" s="148" customFormat="1">
      <c r="A1804" s="153"/>
      <c r="B1804" s="153"/>
      <c r="C1804" s="196"/>
      <c r="D1804" s="196"/>
      <c r="E1804" s="196"/>
      <c r="F1804" s="196"/>
      <c r="G1804" s="196"/>
      <c r="H1804" s="196"/>
    </row>
    <row r="1805" spans="1:8" s="148" customFormat="1">
      <c r="A1805" s="153"/>
      <c r="B1805" s="153"/>
      <c r="C1805" s="196"/>
      <c r="D1805" s="196"/>
      <c r="E1805" s="196"/>
      <c r="F1805" s="196"/>
      <c r="G1805" s="196"/>
      <c r="H1805" s="196"/>
    </row>
    <row r="1806" spans="1:8" s="148" customFormat="1">
      <c r="A1806" s="153"/>
      <c r="B1806" s="153"/>
      <c r="C1806" s="196"/>
      <c r="D1806" s="196"/>
      <c r="E1806" s="196"/>
      <c r="F1806" s="196"/>
      <c r="G1806" s="196"/>
      <c r="H1806" s="196"/>
    </row>
    <row r="1807" spans="1:8" s="148" customFormat="1">
      <c r="A1807" s="153"/>
      <c r="B1807" s="153"/>
      <c r="C1807" s="196"/>
      <c r="D1807" s="196"/>
      <c r="E1807" s="196"/>
      <c r="F1807" s="196"/>
      <c r="G1807" s="196"/>
      <c r="H1807" s="196"/>
    </row>
    <row r="1808" spans="1:8" s="148" customFormat="1">
      <c r="A1808" s="153"/>
      <c r="B1808" s="153"/>
      <c r="C1808" s="196"/>
      <c r="D1808" s="196"/>
      <c r="E1808" s="196"/>
      <c r="F1808" s="196"/>
      <c r="G1808" s="196"/>
      <c r="H1808" s="196"/>
    </row>
    <row r="1809" spans="1:8" s="148" customFormat="1">
      <c r="A1809" s="153"/>
      <c r="B1809" s="153"/>
      <c r="C1809" s="196"/>
      <c r="D1809" s="196"/>
      <c r="E1809" s="196"/>
      <c r="F1809" s="196"/>
      <c r="G1809" s="196"/>
      <c r="H1809" s="196"/>
    </row>
    <row r="1810" spans="1:8" s="148" customFormat="1">
      <c r="A1810" s="153"/>
      <c r="B1810" s="153"/>
      <c r="C1810" s="196"/>
      <c r="D1810" s="196"/>
      <c r="E1810" s="196"/>
      <c r="F1810" s="196"/>
      <c r="G1810" s="196"/>
      <c r="H1810" s="196"/>
    </row>
    <row r="1811" spans="1:8" s="148" customFormat="1">
      <c r="A1811" s="153"/>
      <c r="B1811" s="153"/>
      <c r="C1811" s="196"/>
      <c r="D1811" s="196"/>
      <c r="E1811" s="196"/>
      <c r="F1811" s="196"/>
      <c r="G1811" s="196"/>
      <c r="H1811" s="196"/>
    </row>
    <row r="1812" spans="1:8" s="148" customFormat="1">
      <c r="A1812" s="153"/>
      <c r="B1812" s="153"/>
      <c r="C1812" s="196"/>
      <c r="D1812" s="196"/>
      <c r="E1812" s="196"/>
      <c r="F1812" s="196"/>
      <c r="G1812" s="196"/>
      <c r="H1812" s="196"/>
    </row>
    <row r="1813" spans="1:8" s="148" customFormat="1">
      <c r="A1813" s="153"/>
      <c r="B1813" s="153"/>
      <c r="C1813" s="196"/>
      <c r="D1813" s="196"/>
      <c r="E1813" s="196"/>
      <c r="F1813" s="196"/>
      <c r="G1813" s="196"/>
      <c r="H1813" s="196"/>
    </row>
    <row r="1814" spans="1:8" s="148" customFormat="1">
      <c r="A1814" s="153"/>
      <c r="B1814" s="153"/>
      <c r="C1814" s="196"/>
      <c r="D1814" s="196"/>
      <c r="E1814" s="196"/>
      <c r="F1814" s="196"/>
      <c r="G1814" s="196"/>
      <c r="H1814" s="196"/>
    </row>
    <row r="1815" spans="1:8" s="148" customFormat="1">
      <c r="A1815" s="153"/>
      <c r="B1815" s="153"/>
      <c r="C1815" s="196"/>
      <c r="D1815" s="196"/>
      <c r="E1815" s="196"/>
      <c r="F1815" s="196"/>
      <c r="G1815" s="196"/>
      <c r="H1815" s="196"/>
    </row>
    <row r="1816" spans="1:8" s="148" customFormat="1">
      <c r="A1816" s="153"/>
      <c r="B1816" s="153"/>
      <c r="C1816" s="196"/>
      <c r="D1816" s="196"/>
      <c r="E1816" s="196"/>
      <c r="F1816" s="196"/>
      <c r="G1816" s="196"/>
      <c r="H1816" s="196"/>
    </row>
    <row r="1817" spans="1:8" s="148" customFormat="1">
      <c r="A1817" s="153"/>
      <c r="B1817" s="153"/>
      <c r="C1817" s="196"/>
      <c r="D1817" s="196"/>
      <c r="E1817" s="196"/>
      <c r="F1817" s="196"/>
      <c r="G1817" s="196"/>
      <c r="H1817" s="196"/>
    </row>
    <row r="1818" spans="1:8" s="148" customFormat="1">
      <c r="A1818" s="153"/>
      <c r="B1818" s="153"/>
      <c r="C1818" s="196"/>
      <c r="D1818" s="196"/>
      <c r="E1818" s="196"/>
      <c r="F1818" s="196"/>
      <c r="G1818" s="196"/>
      <c r="H1818" s="196"/>
    </row>
    <row r="1819" spans="1:8" s="148" customFormat="1">
      <c r="A1819" s="153"/>
      <c r="B1819" s="153"/>
      <c r="C1819" s="196"/>
      <c r="D1819" s="196"/>
      <c r="E1819" s="196"/>
      <c r="F1819" s="196"/>
      <c r="G1819" s="196"/>
      <c r="H1819" s="196"/>
    </row>
    <row r="1820" spans="1:8" s="148" customFormat="1">
      <c r="A1820" s="153"/>
      <c r="B1820" s="153"/>
      <c r="C1820" s="196"/>
      <c r="D1820" s="196"/>
      <c r="E1820" s="196"/>
      <c r="F1820" s="196"/>
      <c r="G1820" s="196"/>
      <c r="H1820" s="196"/>
    </row>
    <row r="1821" spans="1:8" s="148" customFormat="1">
      <c r="A1821" s="153"/>
      <c r="B1821" s="153"/>
      <c r="C1821" s="196"/>
      <c r="D1821" s="196"/>
      <c r="E1821" s="196"/>
      <c r="F1821" s="196"/>
      <c r="G1821" s="196"/>
      <c r="H1821" s="196"/>
    </row>
    <row r="1822" spans="1:8" s="148" customFormat="1">
      <c r="A1822" s="153"/>
      <c r="B1822" s="153"/>
      <c r="C1822" s="196"/>
      <c r="D1822" s="196"/>
      <c r="E1822" s="196"/>
      <c r="F1822" s="196"/>
      <c r="G1822" s="196"/>
      <c r="H1822" s="196"/>
    </row>
    <row r="1823" spans="1:8" s="148" customFormat="1">
      <c r="A1823" s="153"/>
      <c r="B1823" s="153"/>
      <c r="C1823" s="196"/>
      <c r="D1823" s="196"/>
      <c r="E1823" s="196"/>
      <c r="F1823" s="196"/>
      <c r="G1823" s="196"/>
      <c r="H1823" s="196"/>
    </row>
    <row r="1824" spans="1:8" s="148" customFormat="1">
      <c r="A1824" s="153"/>
      <c r="B1824" s="153"/>
      <c r="C1824" s="196"/>
      <c r="D1824" s="196"/>
      <c r="E1824" s="196"/>
      <c r="F1824" s="196"/>
      <c r="G1824" s="196"/>
      <c r="H1824" s="196"/>
    </row>
    <row r="1825" spans="1:8" s="148" customFormat="1">
      <c r="A1825" s="153"/>
      <c r="B1825" s="153"/>
      <c r="C1825" s="196"/>
      <c r="D1825" s="196"/>
      <c r="E1825" s="196"/>
      <c r="F1825" s="196"/>
      <c r="G1825" s="196"/>
      <c r="H1825" s="196"/>
    </row>
    <row r="1826" spans="1:8" s="148" customFormat="1">
      <c r="A1826" s="153"/>
      <c r="B1826" s="153"/>
      <c r="C1826" s="196"/>
      <c r="D1826" s="196"/>
      <c r="E1826" s="196"/>
      <c r="F1826" s="196"/>
      <c r="G1826" s="196"/>
      <c r="H1826" s="196"/>
    </row>
    <row r="1827" spans="1:8" s="148" customFormat="1">
      <c r="A1827" s="153"/>
      <c r="B1827" s="153"/>
      <c r="C1827" s="196"/>
      <c r="D1827" s="196"/>
      <c r="E1827" s="196"/>
      <c r="F1827" s="196"/>
      <c r="G1827" s="196"/>
      <c r="H1827" s="196"/>
    </row>
    <row r="1828" spans="1:8" s="148" customFormat="1">
      <c r="A1828" s="153"/>
      <c r="B1828" s="153"/>
      <c r="C1828" s="196"/>
      <c r="D1828" s="196"/>
      <c r="E1828" s="196"/>
      <c r="F1828" s="196"/>
      <c r="G1828" s="196"/>
      <c r="H1828" s="196"/>
    </row>
    <row r="1829" spans="1:8" s="148" customFormat="1">
      <c r="A1829" s="153"/>
      <c r="B1829" s="153"/>
      <c r="C1829" s="196"/>
      <c r="D1829" s="196"/>
      <c r="E1829" s="196"/>
      <c r="F1829" s="196"/>
      <c r="G1829" s="196"/>
      <c r="H1829" s="196"/>
    </row>
    <row r="1830" spans="1:8" s="148" customFormat="1">
      <c r="A1830" s="153"/>
      <c r="B1830" s="153"/>
      <c r="C1830" s="196"/>
      <c r="D1830" s="196"/>
      <c r="E1830" s="196"/>
      <c r="F1830" s="196"/>
      <c r="G1830" s="196"/>
      <c r="H1830" s="196"/>
    </row>
    <row r="1831" spans="1:8" s="148" customFormat="1">
      <c r="A1831" s="153"/>
      <c r="B1831" s="153"/>
      <c r="C1831" s="196"/>
      <c r="D1831" s="196"/>
      <c r="E1831" s="196"/>
      <c r="F1831" s="196"/>
      <c r="G1831" s="196"/>
      <c r="H1831" s="196"/>
    </row>
    <row r="1832" spans="1:8" s="148" customFormat="1">
      <c r="A1832" s="153"/>
      <c r="B1832" s="153"/>
      <c r="C1832" s="196"/>
      <c r="D1832" s="196"/>
      <c r="E1832" s="196"/>
      <c r="F1832" s="196"/>
      <c r="G1832" s="196"/>
      <c r="H1832" s="196"/>
    </row>
    <row r="1833" spans="1:8" s="148" customFormat="1">
      <c r="A1833" s="153"/>
      <c r="B1833" s="153"/>
      <c r="C1833" s="196"/>
      <c r="D1833" s="196"/>
      <c r="E1833" s="196"/>
      <c r="F1833" s="196"/>
      <c r="G1833" s="196"/>
      <c r="H1833" s="196"/>
    </row>
    <row r="1834" spans="1:8" s="148" customFormat="1">
      <c r="A1834" s="153"/>
      <c r="B1834" s="153"/>
      <c r="C1834" s="196"/>
      <c r="D1834" s="196"/>
      <c r="E1834" s="196"/>
      <c r="F1834" s="196"/>
      <c r="G1834" s="196"/>
      <c r="H1834" s="196"/>
    </row>
    <row r="1835" spans="1:8" s="148" customFormat="1">
      <c r="A1835" s="153"/>
      <c r="B1835" s="153"/>
      <c r="C1835" s="196"/>
      <c r="D1835" s="196"/>
      <c r="E1835" s="196"/>
      <c r="F1835" s="196"/>
      <c r="G1835" s="196"/>
      <c r="H1835" s="196"/>
    </row>
    <row r="1836" spans="1:8" s="148" customFormat="1">
      <c r="A1836" s="153"/>
      <c r="B1836" s="153"/>
      <c r="C1836" s="196"/>
      <c r="D1836" s="196"/>
      <c r="E1836" s="196"/>
      <c r="F1836" s="196"/>
      <c r="G1836" s="196"/>
      <c r="H1836" s="196"/>
    </row>
    <row r="1837" spans="1:8" s="148" customFormat="1">
      <c r="A1837" s="153"/>
      <c r="B1837" s="153"/>
      <c r="C1837" s="196"/>
      <c r="D1837" s="196"/>
      <c r="E1837" s="196"/>
      <c r="F1837" s="196"/>
      <c r="G1837" s="196"/>
      <c r="H1837" s="196"/>
    </row>
    <row r="1838" spans="1:8" s="148" customFormat="1">
      <c r="A1838" s="153"/>
      <c r="B1838" s="153"/>
      <c r="C1838" s="196"/>
      <c r="D1838" s="196"/>
      <c r="E1838" s="196"/>
      <c r="F1838" s="196"/>
      <c r="G1838" s="196"/>
      <c r="H1838" s="196"/>
    </row>
    <row r="1839" spans="1:8" s="148" customFormat="1">
      <c r="A1839" s="153"/>
      <c r="B1839" s="153"/>
      <c r="C1839" s="196"/>
      <c r="D1839" s="196"/>
      <c r="E1839" s="196"/>
      <c r="F1839" s="196"/>
      <c r="G1839" s="196"/>
      <c r="H1839" s="196"/>
    </row>
    <row r="1840" spans="1:8" s="148" customFormat="1">
      <c r="A1840" s="153"/>
      <c r="B1840" s="153"/>
      <c r="C1840" s="196"/>
      <c r="D1840" s="196"/>
      <c r="E1840" s="196"/>
      <c r="F1840" s="196"/>
      <c r="G1840" s="196"/>
      <c r="H1840" s="196"/>
    </row>
    <row r="1841" spans="1:8" s="148" customFormat="1">
      <c r="A1841" s="153"/>
      <c r="B1841" s="153"/>
      <c r="C1841" s="196"/>
      <c r="D1841" s="196"/>
      <c r="E1841" s="196"/>
      <c r="F1841" s="196"/>
      <c r="G1841" s="196"/>
      <c r="H1841" s="196"/>
    </row>
    <row r="1842" spans="1:8" s="148" customFormat="1">
      <c r="A1842" s="153"/>
      <c r="B1842" s="153"/>
      <c r="C1842" s="196"/>
      <c r="D1842" s="196"/>
      <c r="E1842" s="196"/>
      <c r="F1842" s="196"/>
      <c r="G1842" s="196"/>
      <c r="H1842" s="196"/>
    </row>
    <row r="1843" spans="1:8" s="148" customFormat="1">
      <c r="A1843" s="153"/>
      <c r="B1843" s="153"/>
      <c r="C1843" s="196"/>
      <c r="D1843" s="196"/>
      <c r="E1843" s="196"/>
      <c r="F1843" s="196"/>
      <c r="G1843" s="196"/>
      <c r="H1843" s="196"/>
    </row>
    <row r="1844" spans="1:8" s="148" customFormat="1">
      <c r="A1844" s="153"/>
      <c r="B1844" s="153"/>
      <c r="C1844" s="196"/>
      <c r="D1844" s="196"/>
      <c r="E1844" s="196"/>
      <c r="F1844" s="196"/>
      <c r="G1844" s="196"/>
      <c r="H1844" s="196"/>
    </row>
    <row r="1845" spans="1:8" s="148" customFormat="1">
      <c r="A1845" s="153"/>
      <c r="B1845" s="153"/>
      <c r="C1845" s="196"/>
      <c r="D1845" s="196"/>
      <c r="E1845" s="196"/>
      <c r="F1845" s="196"/>
      <c r="G1845" s="196"/>
      <c r="H1845" s="196"/>
    </row>
    <row r="1846" spans="1:8" s="148" customFormat="1">
      <c r="A1846" s="153"/>
      <c r="B1846" s="153"/>
      <c r="C1846" s="196"/>
      <c r="D1846" s="196"/>
      <c r="E1846" s="196"/>
      <c r="F1846" s="196"/>
      <c r="G1846" s="196"/>
      <c r="H1846" s="196"/>
    </row>
    <row r="1847" spans="1:8" s="148" customFormat="1">
      <c r="A1847" s="153"/>
      <c r="B1847" s="153"/>
      <c r="C1847" s="196"/>
      <c r="D1847" s="196"/>
      <c r="E1847" s="196"/>
      <c r="F1847" s="196"/>
      <c r="G1847" s="196"/>
      <c r="H1847" s="196"/>
    </row>
    <row r="1848" spans="1:8" s="148" customFormat="1">
      <c r="A1848" s="153"/>
      <c r="B1848" s="153"/>
      <c r="C1848" s="196"/>
      <c r="D1848" s="196"/>
      <c r="E1848" s="196"/>
      <c r="F1848" s="196"/>
      <c r="G1848" s="196"/>
      <c r="H1848" s="196"/>
    </row>
    <row r="1849" spans="1:8" s="148" customFormat="1">
      <c r="A1849" s="153"/>
      <c r="B1849" s="153"/>
      <c r="C1849" s="196"/>
      <c r="D1849" s="196"/>
      <c r="E1849" s="196"/>
      <c r="F1849" s="196"/>
      <c r="G1849" s="196"/>
      <c r="H1849" s="196"/>
    </row>
    <row r="1850" spans="1:8" s="148" customFormat="1">
      <c r="A1850" s="153"/>
      <c r="B1850" s="153"/>
      <c r="C1850" s="196"/>
      <c r="D1850" s="196"/>
      <c r="E1850" s="196"/>
      <c r="F1850" s="196"/>
      <c r="G1850" s="196"/>
      <c r="H1850" s="196"/>
    </row>
    <row r="1851" spans="1:8" s="148" customFormat="1">
      <c r="A1851" s="153"/>
      <c r="B1851" s="153"/>
      <c r="C1851" s="196"/>
      <c r="D1851" s="196"/>
      <c r="E1851" s="196"/>
      <c r="F1851" s="196"/>
      <c r="G1851" s="196"/>
      <c r="H1851" s="196"/>
    </row>
    <row r="1852" spans="1:8" s="148" customFormat="1">
      <c r="A1852" s="153"/>
      <c r="B1852" s="153"/>
      <c r="C1852" s="196"/>
      <c r="D1852" s="196"/>
      <c r="E1852" s="196"/>
      <c r="F1852" s="196"/>
      <c r="G1852" s="196"/>
      <c r="H1852" s="196"/>
    </row>
    <row r="1853" spans="1:8" s="148" customFormat="1">
      <c r="A1853" s="153"/>
      <c r="B1853" s="153"/>
      <c r="C1853" s="196"/>
      <c r="D1853" s="196"/>
      <c r="E1853" s="196"/>
      <c r="F1853" s="196"/>
      <c r="G1853" s="196"/>
      <c r="H1853" s="196"/>
    </row>
    <row r="1854" spans="1:8" s="148" customFormat="1">
      <c r="A1854" s="153"/>
      <c r="B1854" s="153"/>
      <c r="C1854" s="196"/>
      <c r="D1854" s="196"/>
      <c r="E1854" s="196"/>
      <c r="F1854" s="196"/>
      <c r="G1854" s="196"/>
      <c r="H1854" s="196"/>
    </row>
    <row r="1855" spans="1:8" s="148" customFormat="1">
      <c r="A1855" s="153"/>
      <c r="B1855" s="153"/>
      <c r="C1855" s="196"/>
      <c r="D1855" s="196"/>
      <c r="E1855" s="196"/>
      <c r="F1855" s="196"/>
      <c r="G1855" s="196"/>
      <c r="H1855" s="196"/>
    </row>
    <row r="1856" spans="1:8" s="148" customFormat="1">
      <c r="A1856" s="153"/>
      <c r="B1856" s="153"/>
      <c r="C1856" s="196"/>
      <c r="D1856" s="196"/>
      <c r="E1856" s="196"/>
      <c r="F1856" s="196"/>
      <c r="G1856" s="196"/>
      <c r="H1856" s="196"/>
    </row>
    <row r="1857" spans="1:8" s="148" customFormat="1">
      <c r="A1857" s="153"/>
      <c r="B1857" s="153"/>
      <c r="C1857" s="196"/>
      <c r="D1857" s="196"/>
      <c r="E1857" s="196"/>
      <c r="F1857" s="196"/>
      <c r="G1857" s="196"/>
      <c r="H1857" s="196"/>
    </row>
    <row r="1858" spans="1:8" s="148" customFormat="1">
      <c r="A1858" s="153"/>
      <c r="B1858" s="153"/>
      <c r="C1858" s="196"/>
      <c r="D1858" s="196"/>
      <c r="E1858" s="196"/>
      <c r="F1858" s="196"/>
      <c r="G1858" s="196"/>
      <c r="H1858" s="196"/>
    </row>
    <row r="1859" spans="1:8" s="148" customFormat="1">
      <c r="A1859" s="153"/>
      <c r="B1859" s="153"/>
      <c r="C1859" s="196"/>
      <c r="D1859" s="196"/>
      <c r="E1859" s="196"/>
      <c r="F1859" s="196"/>
      <c r="G1859" s="196"/>
      <c r="H1859" s="196"/>
    </row>
    <row r="1860" spans="1:8" s="148" customFormat="1">
      <c r="A1860" s="153"/>
      <c r="B1860" s="153"/>
      <c r="C1860" s="196"/>
      <c r="D1860" s="196"/>
      <c r="E1860" s="196"/>
      <c r="F1860" s="196"/>
      <c r="G1860" s="196"/>
      <c r="H1860" s="196"/>
    </row>
    <row r="1861" spans="1:8" s="148" customFormat="1">
      <c r="A1861" s="153"/>
      <c r="B1861" s="153"/>
      <c r="C1861" s="196"/>
      <c r="D1861" s="196"/>
      <c r="E1861" s="196"/>
      <c r="F1861" s="196"/>
      <c r="G1861" s="196"/>
      <c r="H1861" s="196"/>
    </row>
    <row r="1862" spans="1:8" s="148" customFormat="1">
      <c r="A1862" s="153"/>
      <c r="B1862" s="153"/>
      <c r="C1862" s="196"/>
      <c r="D1862" s="196"/>
      <c r="E1862" s="196"/>
      <c r="F1862" s="196"/>
      <c r="G1862" s="196"/>
      <c r="H1862" s="196"/>
    </row>
    <row r="1863" spans="1:8" s="148" customFormat="1">
      <c r="A1863" s="153"/>
      <c r="B1863" s="153"/>
      <c r="C1863" s="196"/>
      <c r="D1863" s="196"/>
      <c r="E1863" s="196"/>
      <c r="F1863" s="196"/>
      <c r="G1863" s="196"/>
      <c r="H1863" s="196"/>
    </row>
    <row r="1864" spans="1:8" s="148" customFormat="1">
      <c r="A1864" s="153"/>
      <c r="B1864" s="153"/>
      <c r="C1864" s="196"/>
      <c r="D1864" s="196"/>
      <c r="E1864" s="196"/>
      <c r="F1864" s="196"/>
      <c r="G1864" s="196"/>
      <c r="H1864" s="196"/>
    </row>
    <row r="1865" spans="1:8" s="148" customFormat="1">
      <c r="A1865" s="153"/>
      <c r="B1865" s="153"/>
      <c r="C1865" s="196"/>
      <c r="D1865" s="196"/>
      <c r="E1865" s="196"/>
      <c r="F1865" s="196"/>
      <c r="G1865" s="196"/>
      <c r="H1865" s="196"/>
    </row>
    <row r="1866" spans="1:8" s="148" customFormat="1">
      <c r="A1866" s="153"/>
      <c r="B1866" s="153"/>
      <c r="C1866" s="196"/>
      <c r="D1866" s="196"/>
      <c r="E1866" s="196"/>
      <c r="F1866" s="196"/>
      <c r="G1866" s="196"/>
      <c r="H1866" s="196"/>
    </row>
    <row r="1867" spans="1:8" s="148" customFormat="1">
      <c r="A1867" s="153"/>
      <c r="B1867" s="153"/>
      <c r="C1867" s="196"/>
      <c r="D1867" s="196"/>
      <c r="E1867" s="196"/>
      <c r="F1867" s="196"/>
      <c r="G1867" s="196"/>
      <c r="H1867" s="196"/>
    </row>
    <row r="1868" spans="1:8" s="148" customFormat="1">
      <c r="A1868" s="153"/>
      <c r="B1868" s="153"/>
      <c r="C1868" s="196"/>
      <c r="D1868" s="196"/>
      <c r="E1868" s="196"/>
      <c r="F1868" s="196"/>
      <c r="G1868" s="196"/>
      <c r="H1868" s="196"/>
    </row>
    <row r="1869" spans="1:8" s="148" customFormat="1">
      <c r="A1869" s="153"/>
      <c r="B1869" s="153"/>
      <c r="C1869" s="196"/>
      <c r="D1869" s="196"/>
      <c r="E1869" s="196"/>
      <c r="F1869" s="196"/>
      <c r="G1869" s="196"/>
      <c r="H1869" s="196"/>
    </row>
    <row r="1870" spans="1:8" s="148" customFormat="1">
      <c r="A1870" s="153"/>
      <c r="B1870" s="153"/>
      <c r="C1870" s="196"/>
      <c r="D1870" s="196"/>
      <c r="E1870" s="196"/>
      <c r="F1870" s="196"/>
      <c r="G1870" s="196"/>
      <c r="H1870" s="196"/>
    </row>
    <row r="1871" spans="1:8" s="148" customFormat="1">
      <c r="A1871" s="153"/>
      <c r="B1871" s="153"/>
      <c r="C1871" s="196"/>
      <c r="D1871" s="196"/>
      <c r="E1871" s="196"/>
      <c r="F1871" s="196"/>
      <c r="G1871" s="196"/>
      <c r="H1871" s="196"/>
    </row>
    <row r="1872" spans="1:8" s="148" customFormat="1">
      <c r="A1872" s="153"/>
      <c r="B1872" s="153"/>
      <c r="C1872" s="196"/>
      <c r="D1872" s="196"/>
      <c r="E1872" s="196"/>
      <c r="F1872" s="196"/>
      <c r="G1872" s="196"/>
      <c r="H1872" s="196"/>
    </row>
    <row r="1873" spans="1:8" s="148" customFormat="1">
      <c r="A1873" s="153"/>
      <c r="B1873" s="153"/>
      <c r="C1873" s="196"/>
      <c r="D1873" s="196"/>
      <c r="E1873" s="196"/>
      <c r="F1873" s="196"/>
      <c r="G1873" s="196"/>
      <c r="H1873" s="196"/>
    </row>
    <row r="1874" spans="1:8" s="148" customFormat="1">
      <c r="A1874" s="153"/>
      <c r="B1874" s="153"/>
      <c r="C1874" s="196"/>
      <c r="D1874" s="196"/>
      <c r="E1874" s="196"/>
      <c r="F1874" s="196"/>
      <c r="G1874" s="196"/>
      <c r="H1874" s="196"/>
    </row>
    <row r="1875" spans="1:8" s="148" customFormat="1">
      <c r="A1875" s="153"/>
      <c r="B1875" s="153"/>
      <c r="C1875" s="196"/>
      <c r="D1875" s="196"/>
      <c r="E1875" s="196"/>
      <c r="F1875" s="196"/>
      <c r="G1875" s="196"/>
      <c r="H1875" s="196"/>
    </row>
    <row r="1876" spans="1:8" s="148" customFormat="1">
      <c r="A1876" s="153"/>
      <c r="B1876" s="153"/>
      <c r="C1876" s="196"/>
      <c r="D1876" s="196"/>
      <c r="E1876" s="196"/>
      <c r="F1876" s="196"/>
      <c r="G1876" s="196"/>
      <c r="H1876" s="196"/>
    </row>
    <row r="1877" spans="1:8" s="148" customFormat="1">
      <c r="A1877" s="153"/>
      <c r="B1877" s="153"/>
      <c r="C1877" s="196"/>
      <c r="D1877" s="196"/>
      <c r="E1877" s="196"/>
      <c r="F1877" s="196"/>
      <c r="G1877" s="196"/>
      <c r="H1877" s="196"/>
    </row>
    <row r="1878" spans="1:8" s="148" customFormat="1">
      <c r="A1878" s="153"/>
      <c r="B1878" s="153"/>
      <c r="C1878" s="196"/>
      <c r="D1878" s="196"/>
      <c r="E1878" s="196"/>
      <c r="F1878" s="196"/>
      <c r="G1878" s="196"/>
      <c r="H1878" s="196"/>
    </row>
    <row r="1879" spans="1:8" s="148" customFormat="1">
      <c r="A1879" s="153"/>
      <c r="B1879" s="153"/>
      <c r="C1879" s="196"/>
      <c r="D1879" s="196"/>
      <c r="E1879" s="196"/>
      <c r="F1879" s="196"/>
      <c r="G1879" s="196"/>
      <c r="H1879" s="196"/>
    </row>
    <row r="1880" spans="1:8" s="148" customFormat="1">
      <c r="A1880" s="153"/>
      <c r="B1880" s="153"/>
      <c r="C1880" s="196"/>
      <c r="D1880" s="196"/>
      <c r="E1880" s="196"/>
      <c r="F1880" s="196"/>
      <c r="G1880" s="196"/>
      <c r="H1880" s="196"/>
    </row>
    <row r="1881" spans="1:8" s="148" customFormat="1">
      <c r="A1881" s="153"/>
      <c r="B1881" s="153"/>
      <c r="C1881" s="196"/>
      <c r="D1881" s="196"/>
      <c r="E1881" s="196"/>
      <c r="F1881" s="196"/>
      <c r="G1881" s="196"/>
      <c r="H1881" s="196"/>
    </row>
    <row r="1882" spans="1:8" s="148" customFormat="1">
      <c r="A1882" s="153"/>
      <c r="B1882" s="153"/>
      <c r="C1882" s="196"/>
      <c r="D1882" s="196"/>
      <c r="E1882" s="196"/>
      <c r="F1882" s="196"/>
      <c r="G1882" s="196"/>
      <c r="H1882" s="196"/>
    </row>
    <row r="1883" spans="1:8" s="148" customFormat="1">
      <c r="A1883" s="153"/>
      <c r="B1883" s="153"/>
      <c r="C1883" s="196"/>
      <c r="D1883" s="196"/>
      <c r="E1883" s="196"/>
      <c r="F1883" s="196"/>
      <c r="G1883" s="196"/>
      <c r="H1883" s="196"/>
    </row>
    <row r="1884" spans="1:8" s="148" customFormat="1">
      <c r="A1884" s="153"/>
      <c r="B1884" s="153"/>
      <c r="C1884" s="196"/>
      <c r="D1884" s="196"/>
      <c r="E1884" s="196"/>
      <c r="F1884" s="196"/>
      <c r="G1884" s="196"/>
      <c r="H1884" s="196"/>
    </row>
    <row r="1885" spans="1:8" s="148" customFormat="1">
      <c r="A1885" s="153"/>
      <c r="B1885" s="153"/>
      <c r="C1885" s="196"/>
      <c r="D1885" s="196"/>
      <c r="E1885" s="196"/>
      <c r="F1885" s="196"/>
      <c r="G1885" s="196"/>
      <c r="H1885" s="196"/>
    </row>
    <row r="1886" spans="1:8" s="148" customFormat="1">
      <c r="A1886" s="153"/>
      <c r="B1886" s="153"/>
      <c r="C1886" s="196"/>
      <c r="D1886" s="196"/>
      <c r="E1886" s="196"/>
      <c r="F1886" s="196"/>
      <c r="G1886" s="196"/>
      <c r="H1886" s="196"/>
    </row>
    <row r="1887" spans="1:8" s="148" customFormat="1">
      <c r="A1887" s="153"/>
      <c r="B1887" s="153"/>
      <c r="C1887" s="196"/>
      <c r="D1887" s="196"/>
      <c r="E1887" s="196"/>
      <c r="F1887" s="196"/>
      <c r="G1887" s="196"/>
      <c r="H1887" s="196"/>
    </row>
    <row r="1888" spans="1:8" s="148" customFormat="1">
      <c r="A1888" s="153"/>
      <c r="B1888" s="153"/>
      <c r="C1888" s="196"/>
      <c r="D1888" s="196"/>
      <c r="E1888" s="196"/>
      <c r="F1888" s="196"/>
      <c r="G1888" s="196"/>
      <c r="H1888" s="196"/>
    </row>
    <row r="1889" spans="1:8" s="148" customFormat="1">
      <c r="A1889" s="153"/>
      <c r="B1889" s="153"/>
      <c r="C1889" s="196"/>
      <c r="D1889" s="196"/>
      <c r="E1889" s="196"/>
      <c r="F1889" s="196"/>
      <c r="G1889" s="196"/>
      <c r="H1889" s="196"/>
    </row>
    <row r="1890" spans="1:8" s="148" customFormat="1">
      <c r="A1890" s="153"/>
      <c r="B1890" s="153"/>
      <c r="C1890" s="196"/>
      <c r="D1890" s="196"/>
      <c r="E1890" s="196"/>
      <c r="F1890" s="196"/>
      <c r="G1890" s="196"/>
      <c r="H1890" s="196"/>
    </row>
    <row r="1891" spans="1:8" s="148" customFormat="1">
      <c r="A1891" s="153"/>
      <c r="B1891" s="153"/>
      <c r="C1891" s="196"/>
      <c r="D1891" s="196"/>
      <c r="E1891" s="196"/>
      <c r="F1891" s="196"/>
      <c r="G1891" s="196"/>
      <c r="H1891" s="196"/>
    </row>
    <row r="1892" spans="1:8" s="148" customFormat="1">
      <c r="A1892" s="153"/>
      <c r="B1892" s="153"/>
      <c r="C1892" s="196"/>
      <c r="D1892" s="196"/>
      <c r="E1892" s="196"/>
      <c r="F1892" s="196"/>
      <c r="G1892" s="196"/>
      <c r="H1892" s="196"/>
    </row>
    <row r="1893" spans="1:8" s="148" customFormat="1">
      <c r="A1893" s="153"/>
      <c r="B1893" s="153"/>
      <c r="C1893" s="196"/>
      <c r="D1893" s="196"/>
      <c r="E1893" s="196"/>
      <c r="F1893" s="196"/>
      <c r="G1893" s="196"/>
      <c r="H1893" s="196"/>
    </row>
    <row r="1894" spans="1:8" s="148" customFormat="1">
      <c r="A1894" s="153"/>
      <c r="B1894" s="153"/>
      <c r="C1894" s="196"/>
      <c r="D1894" s="196"/>
      <c r="E1894" s="196"/>
      <c r="F1894" s="196"/>
      <c r="G1894" s="196"/>
      <c r="H1894" s="196"/>
    </row>
    <row r="1895" spans="1:8" s="148" customFormat="1">
      <c r="A1895" s="153"/>
      <c r="B1895" s="153"/>
      <c r="C1895" s="196"/>
      <c r="D1895" s="196"/>
      <c r="E1895" s="196"/>
      <c r="F1895" s="196"/>
      <c r="G1895" s="196"/>
      <c r="H1895" s="196"/>
    </row>
    <row r="1896" spans="1:8" s="148" customFormat="1">
      <c r="A1896" s="153"/>
      <c r="B1896" s="153"/>
      <c r="C1896" s="196"/>
      <c r="D1896" s="196"/>
      <c r="E1896" s="196"/>
      <c r="F1896" s="196"/>
      <c r="G1896" s="196"/>
      <c r="H1896" s="196"/>
    </row>
    <row r="1897" spans="1:8" s="148" customFormat="1">
      <c r="A1897" s="153"/>
      <c r="B1897" s="153"/>
      <c r="C1897" s="196"/>
      <c r="D1897" s="196"/>
      <c r="E1897" s="196"/>
      <c r="F1897" s="196"/>
      <c r="G1897" s="196"/>
      <c r="H1897" s="196"/>
    </row>
    <row r="1898" spans="1:8" s="148" customFormat="1">
      <c r="A1898" s="153"/>
      <c r="B1898" s="153"/>
      <c r="C1898" s="196"/>
      <c r="D1898" s="196"/>
      <c r="E1898" s="196"/>
      <c r="F1898" s="196"/>
      <c r="G1898" s="196"/>
      <c r="H1898" s="196"/>
    </row>
    <row r="1899" spans="1:8" s="148" customFormat="1">
      <c r="A1899" s="153"/>
      <c r="B1899" s="153"/>
      <c r="C1899" s="196"/>
      <c r="D1899" s="196"/>
      <c r="E1899" s="196"/>
      <c r="F1899" s="196"/>
      <c r="G1899" s="196"/>
      <c r="H1899" s="196"/>
    </row>
    <row r="1900" spans="1:8" s="148" customFormat="1">
      <c r="A1900" s="153"/>
      <c r="B1900" s="153"/>
      <c r="C1900" s="196"/>
      <c r="D1900" s="196"/>
      <c r="E1900" s="196"/>
      <c r="F1900" s="196"/>
      <c r="G1900" s="196"/>
      <c r="H1900" s="196"/>
    </row>
    <row r="1901" spans="1:8" s="148" customFormat="1">
      <c r="A1901" s="153"/>
      <c r="B1901" s="153"/>
      <c r="C1901" s="196"/>
      <c r="D1901" s="196"/>
      <c r="E1901" s="196"/>
      <c r="F1901" s="196"/>
      <c r="G1901" s="196"/>
      <c r="H1901" s="196"/>
    </row>
    <row r="1902" spans="1:8" s="148" customFormat="1">
      <c r="A1902" s="153"/>
      <c r="B1902" s="153"/>
      <c r="C1902" s="196"/>
      <c r="D1902" s="196"/>
      <c r="E1902" s="196"/>
      <c r="F1902" s="196"/>
      <c r="G1902" s="196"/>
      <c r="H1902" s="196"/>
    </row>
    <row r="1903" spans="1:8" s="148" customFormat="1">
      <c r="A1903" s="153"/>
      <c r="B1903" s="153"/>
      <c r="C1903" s="196"/>
      <c r="D1903" s="196"/>
      <c r="E1903" s="196"/>
      <c r="F1903" s="196"/>
      <c r="G1903" s="196"/>
      <c r="H1903" s="196"/>
    </row>
    <row r="1904" spans="1:8" s="148" customFormat="1">
      <c r="A1904" s="153"/>
      <c r="B1904" s="153"/>
      <c r="C1904" s="196"/>
      <c r="D1904" s="196"/>
      <c r="E1904" s="196"/>
      <c r="F1904" s="196"/>
      <c r="G1904" s="196"/>
      <c r="H1904" s="196"/>
    </row>
    <row r="1905" spans="1:8" s="148" customFormat="1">
      <c r="A1905" s="153"/>
      <c r="B1905" s="153"/>
      <c r="C1905" s="196"/>
      <c r="D1905" s="196"/>
      <c r="E1905" s="196"/>
      <c r="F1905" s="196"/>
      <c r="G1905" s="196"/>
      <c r="H1905" s="196"/>
    </row>
    <row r="1906" spans="1:8" s="148" customFormat="1">
      <c r="A1906" s="153"/>
      <c r="B1906" s="153"/>
      <c r="C1906" s="196"/>
      <c r="D1906" s="196"/>
      <c r="E1906" s="196"/>
      <c r="F1906" s="196"/>
      <c r="G1906" s="196"/>
      <c r="H1906" s="196"/>
    </row>
    <row r="1907" spans="1:8" s="148" customFormat="1">
      <c r="A1907" s="153"/>
      <c r="B1907" s="153"/>
      <c r="C1907" s="196"/>
      <c r="D1907" s="196"/>
      <c r="E1907" s="196"/>
      <c r="F1907" s="196"/>
      <c r="G1907" s="196"/>
      <c r="H1907" s="196"/>
    </row>
    <row r="1908" spans="1:8" s="148" customFormat="1">
      <c r="A1908" s="153"/>
      <c r="B1908" s="153"/>
      <c r="C1908" s="196"/>
      <c r="D1908" s="196"/>
      <c r="E1908" s="196"/>
      <c r="F1908" s="196"/>
      <c r="G1908" s="196"/>
      <c r="H1908" s="196"/>
    </row>
    <row r="1909" spans="1:8" s="148" customFormat="1">
      <c r="A1909" s="153"/>
      <c r="B1909" s="153"/>
      <c r="C1909" s="196"/>
      <c r="D1909" s="196"/>
      <c r="E1909" s="196"/>
      <c r="F1909" s="196"/>
      <c r="G1909" s="196"/>
      <c r="H1909" s="196"/>
    </row>
    <row r="1910" spans="1:8" s="148" customFormat="1">
      <c r="A1910" s="153"/>
      <c r="B1910" s="153"/>
      <c r="C1910" s="196"/>
      <c r="D1910" s="196"/>
      <c r="E1910" s="196"/>
      <c r="F1910" s="196"/>
      <c r="G1910" s="196"/>
      <c r="H1910" s="196"/>
    </row>
    <row r="1911" spans="1:8" s="148" customFormat="1">
      <c r="A1911" s="153"/>
      <c r="B1911" s="153"/>
      <c r="C1911" s="196"/>
      <c r="D1911" s="196"/>
      <c r="E1911" s="196"/>
      <c r="F1911" s="196"/>
      <c r="G1911" s="196"/>
      <c r="H1911" s="196"/>
    </row>
    <row r="1912" spans="1:8" s="148" customFormat="1">
      <c r="A1912" s="153"/>
      <c r="B1912" s="153"/>
      <c r="C1912" s="196"/>
      <c r="D1912" s="196"/>
      <c r="E1912" s="196"/>
      <c r="F1912" s="196"/>
      <c r="G1912" s="196"/>
      <c r="H1912" s="196"/>
    </row>
    <row r="1913" spans="1:8" s="148" customFormat="1">
      <c r="A1913" s="153"/>
      <c r="B1913" s="153"/>
      <c r="C1913" s="196"/>
      <c r="D1913" s="196"/>
      <c r="E1913" s="196"/>
      <c r="F1913" s="196"/>
      <c r="G1913" s="196"/>
      <c r="H1913" s="196"/>
    </row>
    <row r="1914" spans="1:8" s="148" customFormat="1">
      <c r="A1914" s="153"/>
      <c r="B1914" s="153"/>
      <c r="C1914" s="196"/>
      <c r="D1914" s="196"/>
      <c r="E1914" s="196"/>
      <c r="F1914" s="196"/>
      <c r="G1914" s="196"/>
      <c r="H1914" s="196"/>
    </row>
    <row r="1915" spans="1:8" s="148" customFormat="1">
      <c r="A1915" s="153"/>
      <c r="B1915" s="153"/>
      <c r="C1915" s="196"/>
      <c r="D1915" s="196"/>
      <c r="E1915" s="196"/>
      <c r="F1915" s="196"/>
      <c r="G1915" s="196"/>
      <c r="H1915" s="196"/>
    </row>
    <row r="1916" spans="1:8" s="148" customFormat="1">
      <c r="A1916" s="153"/>
      <c r="B1916" s="153"/>
      <c r="C1916" s="196"/>
      <c r="D1916" s="196"/>
      <c r="E1916" s="196"/>
      <c r="F1916" s="196"/>
      <c r="G1916" s="196"/>
      <c r="H1916" s="196"/>
    </row>
    <row r="1917" spans="1:8" s="148" customFormat="1">
      <c r="A1917" s="153"/>
      <c r="B1917" s="153"/>
      <c r="C1917" s="196"/>
      <c r="D1917" s="196"/>
      <c r="E1917" s="196"/>
      <c r="F1917" s="196"/>
      <c r="G1917" s="196"/>
      <c r="H1917" s="196"/>
    </row>
    <row r="1918" spans="1:8" s="148" customFormat="1">
      <c r="A1918" s="153"/>
      <c r="B1918" s="153"/>
      <c r="C1918" s="196"/>
      <c r="D1918" s="196"/>
      <c r="E1918" s="196"/>
      <c r="F1918" s="196"/>
      <c r="G1918" s="196"/>
      <c r="H1918" s="196"/>
    </row>
    <row r="1919" spans="1:8" s="148" customFormat="1">
      <c r="A1919" s="153"/>
      <c r="B1919" s="153"/>
      <c r="C1919" s="196"/>
      <c r="D1919" s="196"/>
      <c r="E1919" s="196"/>
      <c r="F1919" s="196"/>
      <c r="G1919" s="196"/>
      <c r="H1919" s="196"/>
    </row>
    <row r="1920" spans="1:8" s="148" customFormat="1">
      <c r="A1920" s="153"/>
      <c r="B1920" s="153"/>
      <c r="C1920" s="196"/>
      <c r="D1920" s="196"/>
      <c r="E1920" s="196"/>
      <c r="F1920" s="196"/>
      <c r="G1920" s="196"/>
      <c r="H1920" s="196"/>
    </row>
    <row r="1921" spans="1:8" s="148" customFormat="1">
      <c r="A1921" s="153"/>
      <c r="B1921" s="153"/>
      <c r="C1921" s="196"/>
      <c r="D1921" s="196"/>
      <c r="E1921" s="196"/>
      <c r="F1921" s="196"/>
      <c r="G1921" s="196"/>
      <c r="H1921" s="196"/>
    </row>
    <row r="1922" spans="1:8" s="148" customFormat="1">
      <c r="A1922" s="153"/>
      <c r="B1922" s="153"/>
      <c r="C1922" s="196"/>
      <c r="D1922" s="196"/>
      <c r="E1922" s="196"/>
      <c r="F1922" s="196"/>
      <c r="G1922" s="196"/>
      <c r="H1922" s="196"/>
    </row>
    <row r="1923" spans="1:8" s="148" customFormat="1">
      <c r="A1923" s="153"/>
      <c r="B1923" s="153"/>
      <c r="C1923" s="196"/>
      <c r="D1923" s="196"/>
      <c r="E1923" s="196"/>
      <c r="F1923" s="196"/>
      <c r="G1923" s="196"/>
      <c r="H1923" s="196"/>
    </row>
    <row r="1924" spans="1:8" s="148" customFormat="1">
      <c r="A1924" s="153"/>
      <c r="B1924" s="153"/>
      <c r="C1924" s="196"/>
      <c r="D1924" s="196"/>
      <c r="E1924" s="196"/>
      <c r="F1924" s="196"/>
      <c r="G1924" s="196"/>
      <c r="H1924" s="196"/>
    </row>
    <row r="1925" spans="1:8" s="148" customFormat="1">
      <c r="A1925" s="153"/>
      <c r="B1925" s="153"/>
      <c r="C1925" s="196"/>
      <c r="D1925" s="196"/>
      <c r="E1925" s="196"/>
      <c r="F1925" s="196"/>
      <c r="G1925" s="196"/>
      <c r="H1925" s="196"/>
    </row>
    <row r="1926" spans="1:8" s="148" customFormat="1">
      <c r="A1926" s="153"/>
      <c r="B1926" s="153"/>
      <c r="C1926" s="196"/>
      <c r="D1926" s="196"/>
      <c r="E1926" s="196"/>
      <c r="F1926" s="196"/>
      <c r="G1926" s="196"/>
      <c r="H1926" s="196"/>
    </row>
    <row r="1927" spans="1:8" s="148" customFormat="1">
      <c r="A1927" s="153"/>
      <c r="B1927" s="153"/>
      <c r="C1927" s="196"/>
      <c r="D1927" s="196"/>
      <c r="E1927" s="196"/>
      <c r="F1927" s="196"/>
      <c r="G1927" s="196"/>
      <c r="H1927" s="196"/>
    </row>
    <row r="1928" spans="1:8" s="148" customFormat="1">
      <c r="A1928" s="153"/>
      <c r="B1928" s="153"/>
      <c r="C1928" s="196"/>
      <c r="D1928" s="196"/>
      <c r="E1928" s="196"/>
      <c r="F1928" s="196"/>
      <c r="G1928" s="196"/>
      <c r="H1928" s="196"/>
    </row>
    <row r="1929" spans="1:8" s="148" customFormat="1">
      <c r="A1929" s="153"/>
      <c r="B1929" s="153"/>
      <c r="C1929" s="196"/>
      <c r="D1929" s="196"/>
      <c r="E1929" s="196"/>
      <c r="F1929" s="196"/>
      <c r="G1929" s="196"/>
      <c r="H1929" s="196"/>
    </row>
    <row r="1930" spans="1:8" s="148" customFormat="1">
      <c r="A1930" s="153"/>
      <c r="B1930" s="153"/>
      <c r="C1930" s="196"/>
      <c r="D1930" s="196"/>
      <c r="E1930" s="196"/>
      <c r="F1930" s="196"/>
      <c r="G1930" s="196"/>
      <c r="H1930" s="196"/>
    </row>
    <row r="1931" spans="1:8" s="148" customFormat="1">
      <c r="A1931" s="153"/>
      <c r="B1931" s="153"/>
      <c r="C1931" s="196"/>
      <c r="D1931" s="196"/>
      <c r="E1931" s="196"/>
      <c r="F1931" s="196"/>
      <c r="G1931" s="196"/>
      <c r="H1931" s="196"/>
    </row>
    <row r="1932" spans="1:8" s="148" customFormat="1">
      <c r="A1932" s="153"/>
      <c r="B1932" s="153"/>
      <c r="C1932" s="196"/>
      <c r="D1932" s="196"/>
      <c r="E1932" s="196"/>
      <c r="F1932" s="196"/>
      <c r="G1932" s="196"/>
      <c r="H1932" s="196"/>
    </row>
    <row r="1933" spans="1:8" s="148" customFormat="1">
      <c r="A1933" s="153"/>
      <c r="B1933" s="153"/>
      <c r="C1933" s="196"/>
      <c r="D1933" s="196"/>
      <c r="E1933" s="196"/>
      <c r="F1933" s="196"/>
      <c r="G1933" s="196"/>
      <c r="H1933" s="196"/>
    </row>
    <row r="1934" spans="1:8" s="148" customFormat="1">
      <c r="A1934" s="153"/>
      <c r="B1934" s="153"/>
      <c r="C1934" s="196"/>
      <c r="D1934" s="196"/>
      <c r="E1934" s="196"/>
      <c r="F1934" s="196"/>
      <c r="G1934" s="196"/>
      <c r="H1934" s="196"/>
    </row>
    <row r="1935" spans="1:8" s="148" customFormat="1">
      <c r="A1935" s="153"/>
      <c r="B1935" s="153"/>
      <c r="C1935" s="196"/>
      <c r="D1935" s="196"/>
      <c r="E1935" s="196"/>
      <c r="F1935" s="196"/>
      <c r="G1935" s="196"/>
      <c r="H1935" s="196"/>
    </row>
    <row r="1936" spans="1:8" s="148" customFormat="1">
      <c r="A1936" s="153"/>
      <c r="B1936" s="153"/>
      <c r="C1936" s="196"/>
      <c r="D1936" s="196"/>
      <c r="E1936" s="196"/>
      <c r="F1936" s="196"/>
      <c r="G1936" s="196"/>
      <c r="H1936" s="196"/>
    </row>
    <row r="1937" spans="1:8" s="148" customFormat="1">
      <c r="A1937" s="153"/>
      <c r="B1937" s="153"/>
      <c r="C1937" s="196"/>
      <c r="D1937" s="196"/>
      <c r="E1937" s="196"/>
      <c r="F1937" s="196"/>
      <c r="G1937" s="196"/>
      <c r="H1937" s="196"/>
    </row>
    <row r="1938" spans="1:8" s="148" customFormat="1">
      <c r="A1938" s="153"/>
      <c r="B1938" s="153"/>
      <c r="C1938" s="196"/>
      <c r="D1938" s="196"/>
      <c r="E1938" s="196"/>
      <c r="F1938" s="196"/>
      <c r="G1938" s="196"/>
      <c r="H1938" s="196"/>
    </row>
    <row r="1939" spans="1:8" s="148" customFormat="1">
      <c r="A1939" s="153"/>
      <c r="B1939" s="153"/>
      <c r="C1939" s="196"/>
      <c r="D1939" s="196"/>
      <c r="E1939" s="196"/>
      <c r="F1939" s="196"/>
      <c r="G1939" s="196"/>
      <c r="H1939" s="196"/>
    </row>
    <row r="1940" spans="1:8" s="148" customFormat="1">
      <c r="A1940" s="153"/>
      <c r="B1940" s="153"/>
      <c r="C1940" s="196"/>
      <c r="D1940" s="196"/>
      <c r="E1940" s="196"/>
      <c r="F1940" s="196"/>
      <c r="G1940" s="196"/>
      <c r="H1940" s="196"/>
    </row>
    <row r="1941" spans="1:8" s="148" customFormat="1">
      <c r="A1941" s="153"/>
      <c r="B1941" s="153"/>
      <c r="C1941" s="196"/>
      <c r="D1941" s="196"/>
      <c r="E1941" s="196"/>
      <c r="F1941" s="196"/>
      <c r="G1941" s="196"/>
      <c r="H1941" s="196"/>
    </row>
    <row r="1942" spans="1:8" s="148" customFormat="1">
      <c r="A1942" s="153"/>
      <c r="B1942" s="153"/>
      <c r="C1942" s="196"/>
      <c r="D1942" s="196"/>
      <c r="E1942" s="196"/>
      <c r="F1942" s="196"/>
      <c r="G1942" s="196"/>
      <c r="H1942" s="196"/>
    </row>
    <row r="1943" spans="1:8" s="148" customFormat="1">
      <c r="A1943" s="153"/>
      <c r="B1943" s="153"/>
      <c r="C1943" s="196"/>
      <c r="D1943" s="196"/>
      <c r="E1943" s="196"/>
      <c r="F1943" s="196"/>
      <c r="G1943" s="196"/>
      <c r="H1943" s="196"/>
    </row>
    <row r="1944" spans="1:8" s="148" customFormat="1">
      <c r="A1944" s="153"/>
      <c r="B1944" s="153"/>
      <c r="C1944" s="196"/>
      <c r="D1944" s="196"/>
      <c r="E1944" s="196"/>
      <c r="F1944" s="196"/>
      <c r="G1944" s="196"/>
      <c r="H1944" s="196"/>
    </row>
    <row r="1945" spans="1:8" s="148" customFormat="1">
      <c r="A1945" s="153"/>
      <c r="B1945" s="153"/>
      <c r="C1945" s="196"/>
      <c r="D1945" s="196"/>
      <c r="E1945" s="196"/>
      <c r="F1945" s="196"/>
      <c r="G1945" s="196"/>
      <c r="H1945" s="196"/>
    </row>
    <row r="1946" spans="1:8" s="148" customFormat="1">
      <c r="A1946" s="153"/>
      <c r="B1946" s="153"/>
      <c r="C1946" s="196"/>
      <c r="D1946" s="196"/>
      <c r="E1946" s="196"/>
      <c r="F1946" s="196"/>
      <c r="G1946" s="196"/>
      <c r="H1946" s="196"/>
    </row>
    <row r="1947" spans="1:8" s="148" customFormat="1">
      <c r="A1947" s="153"/>
      <c r="B1947" s="153"/>
      <c r="C1947" s="196"/>
      <c r="D1947" s="196"/>
      <c r="E1947" s="196"/>
      <c r="F1947" s="196"/>
      <c r="G1947" s="196"/>
      <c r="H1947" s="196"/>
    </row>
    <row r="1948" spans="1:8" s="148" customFormat="1">
      <c r="A1948" s="153"/>
      <c r="B1948" s="153"/>
      <c r="C1948" s="196"/>
      <c r="D1948" s="196"/>
      <c r="E1948" s="196"/>
      <c r="F1948" s="196"/>
      <c r="G1948" s="196"/>
      <c r="H1948" s="196"/>
    </row>
    <row r="1949" spans="1:8" s="148" customFormat="1">
      <c r="A1949" s="153"/>
      <c r="B1949" s="153"/>
      <c r="C1949" s="196"/>
      <c r="D1949" s="196"/>
      <c r="E1949" s="196"/>
      <c r="F1949" s="196"/>
      <c r="G1949" s="196"/>
      <c r="H1949" s="196"/>
    </row>
    <row r="1950" spans="1:8" s="148" customFormat="1">
      <c r="A1950" s="153"/>
      <c r="B1950" s="153"/>
      <c r="C1950" s="196"/>
      <c r="D1950" s="196"/>
      <c r="E1950" s="196"/>
      <c r="F1950" s="196"/>
      <c r="G1950" s="196"/>
      <c r="H1950" s="196"/>
    </row>
    <row r="1951" spans="1:8" s="148" customFormat="1">
      <c r="A1951" s="153"/>
      <c r="B1951" s="153"/>
      <c r="C1951" s="196"/>
      <c r="D1951" s="196"/>
      <c r="E1951" s="196"/>
      <c r="F1951" s="196"/>
      <c r="G1951" s="196"/>
      <c r="H1951" s="196"/>
    </row>
    <row r="1952" spans="1:8" s="148" customFormat="1">
      <c r="A1952" s="153"/>
      <c r="B1952" s="153"/>
      <c r="C1952" s="196"/>
      <c r="D1952" s="196"/>
      <c r="E1952" s="196"/>
      <c r="F1952" s="196"/>
      <c r="G1952" s="196"/>
      <c r="H1952" s="196"/>
    </row>
    <row r="1953" spans="1:8" s="148" customFormat="1">
      <c r="A1953" s="153"/>
      <c r="B1953" s="153"/>
      <c r="C1953" s="196"/>
      <c r="D1953" s="196"/>
      <c r="E1953" s="196"/>
      <c r="F1953" s="196"/>
      <c r="G1953" s="196"/>
      <c r="H1953" s="196"/>
    </row>
    <row r="1954" spans="1:8" s="148" customFormat="1">
      <c r="A1954" s="153"/>
      <c r="B1954" s="153"/>
      <c r="C1954" s="196"/>
      <c r="D1954" s="196"/>
      <c r="E1954" s="196"/>
      <c r="F1954" s="196"/>
      <c r="G1954" s="196"/>
      <c r="H1954" s="196"/>
    </row>
    <row r="1955" spans="1:8" s="148" customFormat="1">
      <c r="A1955" s="153"/>
      <c r="B1955" s="153"/>
      <c r="C1955" s="196"/>
      <c r="D1955" s="196"/>
      <c r="E1955" s="196"/>
      <c r="F1955" s="196"/>
      <c r="G1955" s="196"/>
      <c r="H1955" s="196"/>
    </row>
    <row r="1956" spans="1:8" s="148" customFormat="1">
      <c r="A1956" s="153"/>
      <c r="B1956" s="153"/>
      <c r="C1956" s="196"/>
      <c r="D1956" s="196"/>
      <c r="E1956" s="196"/>
      <c r="F1956" s="196"/>
      <c r="G1956" s="196"/>
      <c r="H1956" s="196"/>
    </row>
    <row r="1957" spans="1:8" s="148" customFormat="1">
      <c r="A1957" s="153"/>
      <c r="B1957" s="153"/>
      <c r="C1957" s="196"/>
      <c r="D1957" s="196"/>
      <c r="E1957" s="196"/>
      <c r="F1957" s="196"/>
      <c r="G1957" s="196"/>
      <c r="H1957" s="196"/>
    </row>
    <row r="1958" spans="1:8" s="148" customFormat="1">
      <c r="A1958" s="153"/>
      <c r="B1958" s="153"/>
      <c r="C1958" s="196"/>
      <c r="D1958" s="196"/>
      <c r="E1958" s="196"/>
      <c r="F1958" s="196"/>
      <c r="G1958" s="196"/>
      <c r="H1958" s="196"/>
    </row>
    <row r="1959" spans="1:8" s="148" customFormat="1">
      <c r="A1959" s="153"/>
      <c r="B1959" s="153"/>
      <c r="C1959" s="196"/>
      <c r="D1959" s="196"/>
      <c r="E1959" s="196"/>
      <c r="F1959" s="196"/>
      <c r="G1959" s="196"/>
      <c r="H1959" s="196"/>
    </row>
    <row r="1960" spans="1:8" s="148" customFormat="1">
      <c r="A1960" s="153"/>
      <c r="B1960" s="153"/>
      <c r="C1960" s="196"/>
      <c r="D1960" s="196"/>
      <c r="E1960" s="196"/>
      <c r="F1960" s="196"/>
      <c r="G1960" s="196"/>
      <c r="H1960" s="196"/>
    </row>
    <row r="1961" spans="1:8" s="148" customFormat="1">
      <c r="A1961" s="153"/>
      <c r="B1961" s="153"/>
      <c r="C1961" s="196"/>
      <c r="D1961" s="196"/>
      <c r="E1961" s="196"/>
      <c r="F1961" s="196"/>
      <c r="G1961" s="196"/>
      <c r="H1961" s="196"/>
    </row>
    <row r="1962" spans="1:8" s="148" customFormat="1">
      <c r="A1962" s="153"/>
      <c r="B1962" s="153"/>
      <c r="C1962" s="196"/>
      <c r="D1962" s="196"/>
      <c r="E1962" s="196"/>
      <c r="F1962" s="196"/>
      <c r="G1962" s="196"/>
      <c r="H1962" s="196"/>
    </row>
    <row r="1963" spans="1:8" s="148" customFormat="1">
      <c r="A1963" s="153"/>
      <c r="B1963" s="153"/>
      <c r="C1963" s="196"/>
      <c r="D1963" s="196"/>
      <c r="E1963" s="196"/>
      <c r="F1963" s="196"/>
      <c r="G1963" s="196"/>
      <c r="H1963" s="196"/>
    </row>
    <row r="1964" spans="1:8" s="148" customFormat="1">
      <c r="A1964" s="153"/>
      <c r="B1964" s="153"/>
      <c r="C1964" s="196"/>
      <c r="D1964" s="196"/>
      <c r="E1964" s="196"/>
      <c r="F1964" s="196"/>
      <c r="G1964" s="196"/>
      <c r="H1964" s="196"/>
    </row>
    <row r="1965" spans="1:8" s="148" customFormat="1">
      <c r="A1965" s="153"/>
      <c r="B1965" s="153"/>
      <c r="C1965" s="196"/>
      <c r="D1965" s="196"/>
      <c r="E1965" s="196"/>
      <c r="F1965" s="196"/>
      <c r="G1965" s="196"/>
      <c r="H1965" s="196"/>
    </row>
    <row r="1966" spans="1:8" s="148" customFormat="1">
      <c r="A1966" s="153"/>
      <c r="B1966" s="153"/>
      <c r="C1966" s="196"/>
      <c r="D1966" s="196"/>
      <c r="E1966" s="196"/>
      <c r="F1966" s="196"/>
      <c r="G1966" s="196"/>
      <c r="H1966" s="196"/>
    </row>
    <row r="1967" spans="1:8" s="148" customFormat="1">
      <c r="A1967" s="153"/>
      <c r="B1967" s="153"/>
      <c r="C1967" s="196"/>
      <c r="D1967" s="196"/>
      <c r="E1967" s="196"/>
      <c r="F1967" s="196"/>
      <c r="G1967" s="196"/>
      <c r="H1967" s="196"/>
    </row>
    <row r="1968" spans="1:8" s="148" customFormat="1">
      <c r="A1968" s="153"/>
      <c r="B1968" s="153"/>
      <c r="C1968" s="196"/>
      <c r="D1968" s="196"/>
      <c r="E1968" s="196"/>
      <c r="F1968" s="196"/>
      <c r="G1968" s="196"/>
      <c r="H1968" s="196"/>
    </row>
    <row r="1969" spans="1:8" s="148" customFormat="1">
      <c r="A1969" s="153"/>
      <c r="B1969" s="153"/>
      <c r="C1969" s="196"/>
      <c r="D1969" s="196"/>
      <c r="E1969" s="196"/>
      <c r="F1969" s="196"/>
      <c r="G1969" s="196"/>
      <c r="H1969" s="196"/>
    </row>
    <row r="1970" spans="1:8" s="148" customFormat="1">
      <c r="A1970" s="153"/>
      <c r="B1970" s="153"/>
      <c r="C1970" s="196"/>
      <c r="D1970" s="196"/>
      <c r="E1970" s="196"/>
      <c r="F1970" s="196"/>
      <c r="G1970" s="196"/>
      <c r="H1970" s="196"/>
    </row>
    <row r="1971" spans="1:8" s="148" customFormat="1">
      <c r="A1971" s="153"/>
      <c r="B1971" s="153"/>
      <c r="C1971" s="196"/>
      <c r="D1971" s="196"/>
      <c r="E1971" s="196"/>
      <c r="F1971" s="196"/>
      <c r="G1971" s="196"/>
      <c r="H1971" s="196"/>
    </row>
    <row r="1972" spans="1:8" s="148" customFormat="1">
      <c r="A1972" s="153"/>
      <c r="B1972" s="153"/>
      <c r="C1972" s="196"/>
      <c r="D1972" s="196"/>
      <c r="E1972" s="196"/>
      <c r="F1972" s="196"/>
      <c r="G1972" s="196"/>
      <c r="H1972" s="196"/>
    </row>
    <row r="1973" spans="1:8" s="148" customFormat="1">
      <c r="A1973" s="153"/>
      <c r="B1973" s="153"/>
      <c r="C1973" s="196"/>
      <c r="D1973" s="196"/>
      <c r="E1973" s="196"/>
      <c r="F1973" s="196"/>
      <c r="G1973" s="196"/>
      <c r="H1973" s="196"/>
    </row>
    <row r="1974" spans="1:8" s="148" customFormat="1">
      <c r="A1974" s="153"/>
      <c r="B1974" s="153"/>
      <c r="C1974" s="196"/>
      <c r="D1974" s="196"/>
      <c r="E1974" s="196"/>
      <c r="F1974" s="196"/>
      <c r="G1974" s="196"/>
      <c r="H1974" s="196"/>
    </row>
    <row r="1975" spans="1:8" s="148" customFormat="1">
      <c r="A1975" s="153"/>
      <c r="B1975" s="153"/>
      <c r="C1975" s="196"/>
      <c r="D1975" s="196"/>
      <c r="E1975" s="196"/>
      <c r="F1975" s="196"/>
      <c r="G1975" s="196"/>
      <c r="H1975" s="196"/>
    </row>
    <row r="1976" spans="1:8" s="148" customFormat="1">
      <c r="A1976" s="153"/>
      <c r="B1976" s="153"/>
      <c r="C1976" s="196"/>
      <c r="D1976" s="196"/>
      <c r="E1976" s="196"/>
      <c r="F1976" s="196"/>
      <c r="G1976" s="196"/>
      <c r="H1976" s="196"/>
    </row>
    <row r="1977" spans="1:8" s="148" customFormat="1">
      <c r="A1977" s="153"/>
      <c r="B1977" s="153"/>
      <c r="C1977" s="196"/>
      <c r="D1977" s="196"/>
      <c r="E1977" s="196"/>
      <c r="F1977" s="196"/>
      <c r="G1977" s="196"/>
      <c r="H1977" s="196"/>
    </row>
    <row r="1978" spans="1:8" s="148" customFormat="1">
      <c r="A1978" s="153"/>
      <c r="B1978" s="153"/>
      <c r="C1978" s="196"/>
      <c r="D1978" s="196"/>
      <c r="E1978" s="196"/>
      <c r="F1978" s="196"/>
      <c r="G1978" s="196"/>
      <c r="H1978" s="196"/>
    </row>
    <row r="1979" spans="1:8" s="148" customFormat="1">
      <c r="A1979" s="153"/>
      <c r="B1979" s="153"/>
      <c r="C1979" s="196"/>
      <c r="D1979" s="196"/>
      <c r="E1979" s="196"/>
      <c r="F1979" s="196"/>
      <c r="G1979" s="196"/>
      <c r="H1979" s="196"/>
    </row>
    <row r="1980" spans="1:8" s="148" customFormat="1">
      <c r="A1980" s="153"/>
      <c r="B1980" s="153"/>
      <c r="C1980" s="196"/>
      <c r="D1980" s="196"/>
      <c r="E1980" s="196"/>
      <c r="F1980" s="196"/>
      <c r="G1980" s="196"/>
      <c r="H1980" s="196"/>
    </row>
    <row r="1981" spans="1:8" s="148" customFormat="1">
      <c r="A1981" s="153"/>
      <c r="B1981" s="153"/>
      <c r="C1981" s="196"/>
      <c r="D1981" s="196"/>
      <c r="E1981" s="196"/>
      <c r="F1981" s="196"/>
      <c r="G1981" s="196"/>
      <c r="H1981" s="196"/>
    </row>
    <row r="1982" spans="1:8" s="148" customFormat="1">
      <c r="A1982" s="153"/>
      <c r="B1982" s="153"/>
      <c r="C1982" s="196"/>
      <c r="D1982" s="196"/>
      <c r="E1982" s="196"/>
      <c r="F1982" s="196"/>
      <c r="G1982" s="196"/>
      <c r="H1982" s="196"/>
    </row>
    <row r="1983" spans="1:8" s="148" customFormat="1">
      <c r="A1983" s="153"/>
      <c r="B1983" s="153"/>
      <c r="C1983" s="196"/>
      <c r="D1983" s="196"/>
      <c r="E1983" s="196"/>
      <c r="F1983" s="196"/>
      <c r="G1983" s="196"/>
      <c r="H1983" s="196"/>
    </row>
    <row r="1984" spans="1:8" s="148" customFormat="1">
      <c r="A1984" s="153"/>
      <c r="B1984" s="153"/>
      <c r="C1984" s="196"/>
      <c r="D1984" s="196"/>
      <c r="E1984" s="196"/>
      <c r="F1984" s="196"/>
      <c r="G1984" s="196"/>
      <c r="H1984" s="196"/>
    </row>
    <row r="1985" spans="1:8" s="148" customFormat="1">
      <c r="A1985" s="153"/>
      <c r="B1985" s="153"/>
      <c r="C1985" s="196"/>
      <c r="D1985" s="196"/>
      <c r="E1985" s="196"/>
      <c r="F1985" s="196"/>
      <c r="G1985" s="196"/>
      <c r="H1985" s="196"/>
    </row>
    <row r="1986" spans="1:8" s="148" customFormat="1">
      <c r="A1986" s="153"/>
      <c r="B1986" s="153"/>
      <c r="C1986" s="196"/>
      <c r="D1986" s="196"/>
      <c r="E1986" s="196"/>
      <c r="F1986" s="196"/>
      <c r="G1986" s="196"/>
      <c r="H1986" s="196"/>
    </row>
    <row r="1987" spans="1:8" s="148" customFormat="1">
      <c r="A1987" s="153"/>
      <c r="B1987" s="153"/>
      <c r="C1987" s="196"/>
      <c r="D1987" s="196"/>
      <c r="E1987" s="196"/>
      <c r="F1987" s="196"/>
      <c r="G1987" s="196"/>
      <c r="H1987" s="196"/>
    </row>
    <row r="1988" spans="1:8" s="148" customFormat="1">
      <c r="A1988" s="153"/>
      <c r="B1988" s="153"/>
      <c r="C1988" s="196"/>
      <c r="D1988" s="196"/>
      <c r="E1988" s="196"/>
      <c r="F1988" s="196"/>
      <c r="G1988" s="196"/>
      <c r="H1988" s="196"/>
    </row>
    <row r="1989" spans="1:8" s="148" customFormat="1">
      <c r="A1989" s="153"/>
      <c r="B1989" s="153"/>
      <c r="C1989" s="196"/>
      <c r="D1989" s="196"/>
      <c r="E1989" s="196"/>
      <c r="F1989" s="196"/>
      <c r="G1989" s="196"/>
      <c r="H1989" s="196"/>
    </row>
    <row r="1990" spans="1:8" s="148" customFormat="1">
      <c r="A1990" s="153"/>
      <c r="B1990" s="153"/>
      <c r="C1990" s="196"/>
      <c r="D1990" s="196"/>
      <c r="E1990" s="196"/>
      <c r="F1990" s="196"/>
      <c r="G1990" s="196"/>
      <c r="H1990" s="196"/>
    </row>
    <row r="1991" spans="1:8" s="148" customFormat="1">
      <c r="A1991" s="153"/>
      <c r="B1991" s="153"/>
      <c r="C1991" s="196"/>
      <c r="D1991" s="196"/>
      <c r="E1991" s="196"/>
      <c r="F1991" s="196"/>
      <c r="G1991" s="196"/>
      <c r="H1991" s="196"/>
    </row>
    <row r="1992" spans="1:8" s="148" customFormat="1">
      <c r="A1992" s="153"/>
      <c r="B1992" s="153"/>
      <c r="C1992" s="196"/>
      <c r="D1992" s="196"/>
      <c r="E1992" s="196"/>
      <c r="F1992" s="196"/>
      <c r="G1992" s="196"/>
      <c r="H1992" s="196"/>
    </row>
    <row r="1993" spans="1:8" s="148" customFormat="1">
      <c r="A1993" s="153"/>
      <c r="B1993" s="153"/>
      <c r="C1993" s="196"/>
      <c r="D1993" s="196"/>
      <c r="E1993" s="196"/>
      <c r="F1993" s="196"/>
      <c r="G1993" s="196"/>
      <c r="H1993" s="196"/>
    </row>
    <row r="1994" spans="1:8" s="148" customFormat="1">
      <c r="A1994" s="153"/>
      <c r="B1994" s="153"/>
      <c r="C1994" s="196"/>
      <c r="D1994" s="196"/>
      <c r="E1994" s="196"/>
      <c r="F1994" s="196"/>
      <c r="G1994" s="196"/>
      <c r="H1994" s="196"/>
    </row>
    <row r="1995" spans="1:8" s="148" customFormat="1">
      <c r="A1995" s="153"/>
      <c r="B1995" s="153"/>
      <c r="C1995" s="196"/>
      <c r="D1995" s="196"/>
      <c r="E1995" s="196"/>
      <c r="F1995" s="196"/>
      <c r="G1995" s="196"/>
      <c r="H1995" s="196"/>
    </row>
    <row r="1996" spans="1:8" s="148" customFormat="1">
      <c r="A1996" s="153"/>
      <c r="B1996" s="153"/>
      <c r="C1996" s="196"/>
      <c r="D1996" s="196"/>
      <c r="E1996" s="196"/>
      <c r="F1996" s="196"/>
      <c r="G1996" s="196"/>
      <c r="H1996" s="196"/>
    </row>
    <row r="1997" spans="1:8" s="148" customFormat="1">
      <c r="A1997" s="153"/>
      <c r="B1997" s="153"/>
      <c r="C1997" s="196"/>
      <c r="D1997" s="196"/>
      <c r="E1997" s="196"/>
      <c r="F1997" s="196"/>
      <c r="G1997" s="196"/>
      <c r="H1997" s="196"/>
    </row>
    <row r="1998" spans="1:8" s="148" customFormat="1">
      <c r="A1998" s="153"/>
      <c r="B1998" s="153"/>
      <c r="C1998" s="196"/>
      <c r="D1998" s="196"/>
      <c r="E1998" s="196"/>
      <c r="F1998" s="196"/>
      <c r="G1998" s="196"/>
      <c r="H1998" s="196"/>
    </row>
    <row r="1999" spans="1:8" s="148" customFormat="1">
      <c r="A1999" s="153"/>
      <c r="B1999" s="153"/>
      <c r="C1999" s="196"/>
      <c r="D1999" s="196"/>
      <c r="E1999" s="196"/>
      <c r="F1999" s="196"/>
      <c r="G1999" s="196"/>
      <c r="H1999" s="196"/>
    </row>
    <row r="2000" spans="1:8" s="148" customFormat="1">
      <c r="A2000" s="153"/>
      <c r="B2000" s="153"/>
      <c r="C2000" s="196"/>
      <c r="D2000" s="196"/>
      <c r="E2000" s="196"/>
      <c r="F2000" s="196"/>
      <c r="G2000" s="196"/>
      <c r="H2000" s="196"/>
    </row>
    <row r="2001" spans="1:8" s="148" customFormat="1">
      <c r="A2001" s="153"/>
      <c r="B2001" s="153"/>
      <c r="C2001" s="196"/>
      <c r="D2001" s="196"/>
      <c r="E2001" s="196"/>
      <c r="F2001" s="196"/>
      <c r="G2001" s="196"/>
      <c r="H2001" s="196"/>
    </row>
    <row r="2002" spans="1:8" s="148" customFormat="1">
      <c r="A2002" s="153"/>
      <c r="B2002" s="153"/>
      <c r="C2002" s="196"/>
      <c r="D2002" s="196"/>
      <c r="E2002" s="196"/>
      <c r="F2002" s="196"/>
      <c r="G2002" s="196"/>
      <c r="H2002" s="196"/>
    </row>
    <row r="2003" spans="1:8" s="148" customFormat="1">
      <c r="A2003" s="153"/>
      <c r="B2003" s="153"/>
      <c r="C2003" s="196"/>
      <c r="D2003" s="196"/>
      <c r="E2003" s="196"/>
      <c r="F2003" s="196"/>
      <c r="G2003" s="196"/>
      <c r="H2003" s="196"/>
    </row>
    <row r="2004" spans="1:8" s="148" customFormat="1">
      <c r="A2004" s="153"/>
      <c r="B2004" s="153"/>
      <c r="C2004" s="196"/>
      <c r="D2004" s="196"/>
      <c r="E2004" s="196"/>
      <c r="F2004" s="196"/>
      <c r="G2004" s="196"/>
      <c r="H2004" s="196"/>
    </row>
    <row r="2005" spans="1:8" s="148" customFormat="1">
      <c r="A2005" s="153"/>
      <c r="B2005" s="153"/>
      <c r="C2005" s="196"/>
      <c r="D2005" s="196"/>
      <c r="E2005" s="196"/>
      <c r="F2005" s="196"/>
      <c r="G2005" s="196"/>
      <c r="H2005" s="196"/>
    </row>
    <row r="2006" spans="1:8" s="148" customFormat="1">
      <c r="A2006" s="153"/>
      <c r="B2006" s="153"/>
      <c r="C2006" s="196"/>
      <c r="D2006" s="196"/>
      <c r="E2006" s="196"/>
      <c r="F2006" s="196"/>
      <c r="G2006" s="196"/>
      <c r="H2006" s="196"/>
    </row>
    <row r="2007" spans="1:8" s="148" customFormat="1">
      <c r="A2007" s="153"/>
      <c r="B2007" s="153"/>
      <c r="C2007" s="196"/>
      <c r="D2007" s="196"/>
      <c r="E2007" s="196"/>
      <c r="F2007" s="196"/>
      <c r="G2007" s="196"/>
      <c r="H2007" s="196"/>
    </row>
    <row r="2008" spans="1:8" s="148" customFormat="1">
      <c r="A2008" s="153"/>
      <c r="B2008" s="153"/>
      <c r="C2008" s="196"/>
      <c r="D2008" s="196"/>
      <c r="E2008" s="196"/>
      <c r="F2008" s="196"/>
      <c r="G2008" s="196"/>
      <c r="H2008" s="196"/>
    </row>
    <row r="2009" spans="1:8" s="148" customFormat="1">
      <c r="A2009" s="153"/>
      <c r="B2009" s="153"/>
      <c r="C2009" s="196"/>
      <c r="D2009" s="196"/>
      <c r="E2009" s="196"/>
      <c r="F2009" s="196"/>
      <c r="G2009" s="196"/>
      <c r="H2009" s="196"/>
    </row>
    <row r="2010" spans="1:8" s="148" customFormat="1">
      <c r="A2010" s="153"/>
      <c r="B2010" s="153"/>
      <c r="C2010" s="196"/>
      <c r="D2010" s="196"/>
      <c r="E2010" s="196"/>
      <c r="F2010" s="196"/>
      <c r="G2010" s="196"/>
      <c r="H2010" s="196"/>
    </row>
    <row r="2011" spans="1:8" s="148" customFormat="1">
      <c r="A2011" s="153"/>
      <c r="B2011" s="153"/>
      <c r="C2011" s="196"/>
      <c r="D2011" s="196"/>
      <c r="E2011" s="196"/>
      <c r="F2011" s="196"/>
      <c r="G2011" s="196"/>
      <c r="H2011" s="196"/>
    </row>
    <row r="2012" spans="1:8" s="148" customFormat="1">
      <c r="A2012" s="153"/>
      <c r="B2012" s="153"/>
      <c r="C2012" s="196"/>
      <c r="D2012" s="196"/>
      <c r="E2012" s="196"/>
      <c r="F2012" s="196"/>
      <c r="G2012" s="196"/>
      <c r="H2012" s="196"/>
    </row>
    <row r="2013" spans="1:8" s="148" customFormat="1">
      <c r="A2013" s="153"/>
      <c r="B2013" s="153"/>
      <c r="C2013" s="196"/>
      <c r="D2013" s="196"/>
      <c r="E2013" s="196"/>
      <c r="F2013" s="196"/>
      <c r="G2013" s="196"/>
      <c r="H2013" s="196"/>
    </row>
    <row r="2014" spans="1:8" s="148" customFormat="1">
      <c r="A2014" s="153"/>
      <c r="B2014" s="153"/>
      <c r="C2014" s="196"/>
      <c r="D2014" s="196"/>
      <c r="E2014" s="196"/>
      <c r="F2014" s="196"/>
      <c r="G2014" s="196"/>
      <c r="H2014" s="196"/>
    </row>
    <row r="2015" spans="1:8" s="148" customFormat="1">
      <c r="A2015" s="153"/>
      <c r="B2015" s="153"/>
      <c r="C2015" s="196"/>
      <c r="D2015" s="196"/>
      <c r="E2015" s="196"/>
      <c r="F2015" s="196"/>
      <c r="G2015" s="196"/>
      <c r="H2015" s="196"/>
    </row>
    <row r="2016" spans="1:8" s="148" customFormat="1">
      <c r="A2016" s="153"/>
      <c r="B2016" s="153"/>
      <c r="C2016" s="196"/>
      <c r="D2016" s="196"/>
      <c r="E2016" s="196"/>
      <c r="F2016" s="196"/>
      <c r="G2016" s="196"/>
      <c r="H2016" s="196"/>
    </row>
    <row r="2017" spans="1:8" s="148" customFormat="1">
      <c r="A2017" s="153"/>
      <c r="B2017" s="153"/>
      <c r="C2017" s="196"/>
      <c r="D2017" s="196"/>
      <c r="E2017" s="196"/>
      <c r="F2017" s="196"/>
      <c r="G2017" s="196"/>
      <c r="H2017" s="196"/>
    </row>
    <row r="2018" spans="1:8" s="148" customFormat="1">
      <c r="A2018" s="153"/>
      <c r="B2018" s="153"/>
      <c r="C2018" s="196"/>
      <c r="D2018" s="196"/>
      <c r="E2018" s="196"/>
      <c r="F2018" s="196"/>
      <c r="G2018" s="196"/>
      <c r="H2018" s="196"/>
    </row>
    <row r="2019" spans="1:8" s="148" customFormat="1">
      <c r="A2019" s="153"/>
      <c r="B2019" s="153"/>
      <c r="C2019" s="196"/>
      <c r="D2019" s="196"/>
      <c r="E2019" s="196"/>
      <c r="F2019" s="196"/>
      <c r="G2019" s="196"/>
      <c r="H2019" s="196"/>
    </row>
    <row r="2020" spans="1:8" s="148" customFormat="1">
      <c r="A2020" s="153"/>
      <c r="B2020" s="153"/>
      <c r="C2020" s="196"/>
      <c r="D2020" s="196"/>
      <c r="E2020" s="196"/>
      <c r="F2020" s="196"/>
      <c r="G2020" s="196"/>
      <c r="H2020" s="196"/>
    </row>
    <row r="2021" spans="1:8" s="148" customFormat="1">
      <c r="A2021" s="153"/>
      <c r="B2021" s="153"/>
      <c r="C2021" s="196"/>
      <c r="D2021" s="196"/>
      <c r="E2021" s="196"/>
      <c r="F2021" s="196"/>
      <c r="G2021" s="196"/>
      <c r="H2021" s="196"/>
    </row>
    <row r="2022" spans="1:8" s="148" customFormat="1">
      <c r="A2022" s="153"/>
      <c r="B2022" s="153"/>
      <c r="C2022" s="196"/>
      <c r="D2022" s="196"/>
      <c r="E2022" s="196"/>
      <c r="F2022" s="196"/>
      <c r="G2022" s="196"/>
      <c r="H2022" s="196"/>
    </row>
    <row r="2023" spans="1:8" s="148" customFormat="1">
      <c r="A2023" s="153"/>
      <c r="B2023" s="153"/>
      <c r="C2023" s="196"/>
      <c r="D2023" s="196"/>
      <c r="E2023" s="196"/>
      <c r="F2023" s="196"/>
      <c r="G2023" s="196"/>
      <c r="H2023" s="196"/>
    </row>
    <row r="2024" spans="1:8" s="148" customFormat="1">
      <c r="A2024" s="153"/>
      <c r="B2024" s="153"/>
      <c r="C2024" s="196"/>
      <c r="D2024" s="196"/>
      <c r="E2024" s="196"/>
      <c r="F2024" s="196"/>
      <c r="G2024" s="196"/>
      <c r="H2024" s="196"/>
    </row>
    <row r="2025" spans="1:8" s="148" customFormat="1">
      <c r="A2025" s="153"/>
      <c r="B2025" s="153"/>
      <c r="C2025" s="196"/>
      <c r="D2025" s="196"/>
      <c r="E2025" s="196"/>
      <c r="F2025" s="196"/>
      <c r="G2025" s="196"/>
      <c r="H2025" s="196"/>
    </row>
    <row r="2026" spans="1:8" s="148" customFormat="1">
      <c r="A2026" s="153"/>
      <c r="B2026" s="153"/>
      <c r="C2026" s="196"/>
      <c r="D2026" s="196"/>
      <c r="E2026" s="196"/>
      <c r="F2026" s="196"/>
      <c r="G2026" s="196"/>
      <c r="H2026" s="196"/>
    </row>
    <row r="2027" spans="1:8" s="148" customFormat="1">
      <c r="A2027" s="153"/>
      <c r="B2027" s="153"/>
      <c r="C2027" s="196"/>
      <c r="D2027" s="196"/>
      <c r="E2027" s="196"/>
      <c r="F2027" s="196"/>
      <c r="G2027" s="196"/>
      <c r="H2027" s="196"/>
    </row>
    <row r="2028" spans="1:8" s="148" customFormat="1">
      <c r="A2028" s="153"/>
      <c r="B2028" s="153"/>
      <c r="C2028" s="196"/>
      <c r="D2028" s="196"/>
      <c r="E2028" s="196"/>
      <c r="F2028" s="196"/>
      <c r="G2028" s="196"/>
      <c r="H2028" s="196"/>
    </row>
    <row r="2029" spans="1:8" s="148" customFormat="1">
      <c r="A2029" s="153"/>
      <c r="B2029" s="153"/>
      <c r="C2029" s="196"/>
      <c r="D2029" s="196"/>
      <c r="E2029" s="196"/>
      <c r="F2029" s="196"/>
      <c r="G2029" s="196"/>
      <c r="H2029" s="196"/>
    </row>
    <row r="2030" spans="1:8" s="148" customFormat="1">
      <c r="A2030" s="153"/>
      <c r="B2030" s="153"/>
      <c r="C2030" s="196"/>
      <c r="D2030" s="196"/>
      <c r="E2030" s="196"/>
      <c r="F2030" s="196"/>
      <c r="G2030" s="196"/>
      <c r="H2030" s="196"/>
    </row>
    <row r="2031" spans="1:8" s="148" customFormat="1">
      <c r="A2031" s="153"/>
      <c r="B2031" s="153"/>
      <c r="C2031" s="196"/>
      <c r="D2031" s="196"/>
      <c r="E2031" s="196"/>
      <c r="F2031" s="196"/>
      <c r="G2031" s="196"/>
      <c r="H2031" s="196"/>
    </row>
    <row r="2032" spans="1:8" s="148" customFormat="1">
      <c r="A2032" s="153"/>
      <c r="B2032" s="153"/>
      <c r="C2032" s="196"/>
      <c r="D2032" s="196"/>
      <c r="E2032" s="196"/>
      <c r="F2032" s="196"/>
      <c r="G2032" s="196"/>
      <c r="H2032" s="196"/>
    </row>
    <row r="2033" spans="1:8" s="148" customFormat="1">
      <c r="A2033" s="153"/>
      <c r="B2033" s="153"/>
      <c r="C2033" s="196"/>
      <c r="D2033" s="196"/>
      <c r="E2033" s="196"/>
      <c r="F2033" s="196"/>
      <c r="G2033" s="196"/>
      <c r="H2033" s="196"/>
    </row>
    <row r="2034" spans="1:8" s="148" customFormat="1">
      <c r="A2034" s="153"/>
      <c r="B2034" s="153"/>
      <c r="C2034" s="196"/>
      <c r="D2034" s="196"/>
      <c r="E2034" s="196"/>
      <c r="F2034" s="196"/>
      <c r="G2034" s="196"/>
      <c r="H2034" s="196"/>
    </row>
    <row r="2035" spans="1:8" s="148" customFormat="1">
      <c r="A2035" s="153"/>
      <c r="B2035" s="153"/>
      <c r="C2035" s="196"/>
      <c r="D2035" s="196"/>
      <c r="E2035" s="196"/>
      <c r="F2035" s="196"/>
      <c r="G2035" s="196"/>
      <c r="H2035" s="196"/>
    </row>
    <row r="2036" spans="1:8" s="148" customFormat="1">
      <c r="A2036" s="153"/>
      <c r="B2036" s="153"/>
      <c r="C2036" s="196"/>
      <c r="D2036" s="196"/>
      <c r="E2036" s="196"/>
      <c r="F2036" s="196"/>
      <c r="G2036" s="196"/>
      <c r="H2036" s="196"/>
    </row>
    <row r="2037" spans="1:8" s="148" customFormat="1">
      <c r="A2037" s="153"/>
      <c r="B2037" s="153"/>
      <c r="C2037" s="196"/>
      <c r="D2037" s="196"/>
      <c r="E2037" s="196"/>
      <c r="F2037" s="196"/>
      <c r="G2037" s="196"/>
      <c r="H2037" s="196"/>
    </row>
    <row r="2038" spans="1:8" s="148" customFormat="1">
      <c r="A2038" s="153"/>
      <c r="B2038" s="153"/>
      <c r="C2038" s="196"/>
      <c r="D2038" s="196"/>
      <c r="E2038" s="196"/>
      <c r="F2038" s="196"/>
      <c r="G2038" s="196"/>
      <c r="H2038" s="196"/>
    </row>
    <row r="2039" spans="1:8" s="148" customFormat="1">
      <c r="A2039" s="153"/>
      <c r="B2039" s="153"/>
      <c r="C2039" s="196"/>
      <c r="D2039" s="196"/>
      <c r="E2039" s="196"/>
      <c r="F2039" s="196"/>
      <c r="G2039" s="196"/>
      <c r="H2039" s="196"/>
    </row>
    <row r="2040" spans="1:8" s="148" customFormat="1">
      <c r="A2040" s="153"/>
      <c r="B2040" s="153"/>
      <c r="C2040" s="196"/>
      <c r="D2040" s="196"/>
      <c r="E2040" s="196"/>
      <c r="F2040" s="196"/>
      <c r="G2040" s="196"/>
      <c r="H2040" s="196"/>
    </row>
    <row r="2041" spans="1:8" s="148" customFormat="1">
      <c r="A2041" s="153"/>
      <c r="B2041" s="153"/>
      <c r="C2041" s="196"/>
      <c r="D2041" s="196"/>
      <c r="E2041" s="196"/>
      <c r="F2041" s="196"/>
      <c r="G2041" s="196"/>
      <c r="H2041" s="196"/>
    </row>
    <row r="2042" spans="1:8" s="148" customFormat="1">
      <c r="A2042" s="153"/>
      <c r="B2042" s="153"/>
      <c r="C2042" s="196"/>
      <c r="D2042" s="196"/>
      <c r="E2042" s="196"/>
      <c r="F2042" s="196"/>
      <c r="G2042" s="196"/>
      <c r="H2042" s="196"/>
    </row>
    <row r="2043" spans="1:8" s="148" customFormat="1">
      <c r="A2043" s="153"/>
      <c r="B2043" s="153"/>
      <c r="C2043" s="196"/>
      <c r="D2043" s="196"/>
      <c r="E2043" s="196"/>
      <c r="F2043" s="196"/>
      <c r="G2043" s="196"/>
      <c r="H2043" s="196"/>
    </row>
    <row r="2044" spans="1:8" s="148" customFormat="1">
      <c r="A2044" s="153"/>
      <c r="B2044" s="153"/>
      <c r="C2044" s="196"/>
      <c r="D2044" s="196"/>
      <c r="E2044" s="196"/>
      <c r="F2044" s="196"/>
      <c r="G2044" s="196"/>
      <c r="H2044" s="196"/>
    </row>
    <row r="2045" spans="1:8" s="148" customFormat="1">
      <c r="A2045" s="153"/>
      <c r="B2045" s="153"/>
      <c r="C2045" s="196"/>
      <c r="D2045" s="196"/>
      <c r="E2045" s="196"/>
      <c r="F2045" s="196"/>
      <c r="G2045" s="196"/>
      <c r="H2045" s="196"/>
    </row>
    <row r="2046" spans="1:8" s="148" customFormat="1">
      <c r="A2046" s="153"/>
      <c r="B2046" s="153"/>
      <c r="C2046" s="196"/>
      <c r="D2046" s="196"/>
      <c r="E2046" s="196"/>
      <c r="F2046" s="196"/>
      <c r="G2046" s="196"/>
      <c r="H2046" s="196"/>
    </row>
    <row r="2047" spans="1:8" s="148" customFormat="1">
      <c r="A2047" s="153"/>
      <c r="B2047" s="153"/>
      <c r="C2047" s="196"/>
      <c r="D2047" s="196"/>
      <c r="E2047" s="196"/>
      <c r="F2047" s="196"/>
      <c r="G2047" s="196"/>
      <c r="H2047" s="196"/>
    </row>
    <row r="2048" spans="1:8" s="148" customFormat="1">
      <c r="A2048" s="153"/>
      <c r="B2048" s="153"/>
      <c r="C2048" s="196"/>
      <c r="D2048" s="196"/>
      <c r="E2048" s="196"/>
      <c r="F2048" s="196"/>
      <c r="G2048" s="196"/>
      <c r="H2048" s="196"/>
    </row>
    <row r="2049" spans="1:8" s="148" customFormat="1">
      <c r="A2049" s="153"/>
      <c r="B2049" s="153"/>
      <c r="C2049" s="196"/>
      <c r="D2049" s="196"/>
      <c r="E2049" s="196"/>
      <c r="F2049" s="196"/>
      <c r="G2049" s="196"/>
      <c r="H2049" s="196"/>
    </row>
    <row r="2050" spans="1:8" s="148" customFormat="1">
      <c r="A2050" s="153"/>
      <c r="B2050" s="153"/>
      <c r="C2050" s="196"/>
      <c r="D2050" s="196"/>
      <c r="E2050" s="196"/>
      <c r="F2050" s="196"/>
      <c r="G2050" s="196"/>
      <c r="H2050" s="196"/>
    </row>
    <row r="2051" spans="1:8" s="148" customFormat="1">
      <c r="A2051" s="153"/>
      <c r="B2051" s="153"/>
      <c r="C2051" s="196"/>
      <c r="D2051" s="196"/>
      <c r="E2051" s="196"/>
      <c r="F2051" s="196"/>
      <c r="G2051" s="196"/>
      <c r="H2051" s="196"/>
    </row>
    <row r="2052" spans="1:8" s="148" customFormat="1">
      <c r="A2052" s="153"/>
      <c r="B2052" s="153"/>
      <c r="C2052" s="196"/>
      <c r="D2052" s="196"/>
      <c r="E2052" s="196"/>
      <c r="F2052" s="196"/>
      <c r="G2052" s="196"/>
      <c r="H2052" s="196"/>
    </row>
    <row r="2053" spans="1:8" s="148" customFormat="1">
      <c r="A2053" s="153"/>
      <c r="B2053" s="153"/>
      <c r="C2053" s="196"/>
      <c r="D2053" s="196"/>
      <c r="E2053" s="196"/>
      <c r="F2053" s="196"/>
      <c r="G2053" s="196"/>
      <c r="H2053" s="196"/>
    </row>
    <row r="2054" spans="1:8" s="148" customFormat="1">
      <c r="A2054" s="153"/>
      <c r="B2054" s="153"/>
      <c r="C2054" s="196"/>
      <c r="D2054" s="196"/>
      <c r="E2054" s="196"/>
      <c r="F2054" s="196"/>
      <c r="G2054" s="196"/>
      <c r="H2054" s="196"/>
    </row>
    <row r="2055" spans="1:8" s="148" customFormat="1">
      <c r="A2055" s="153"/>
      <c r="B2055" s="153"/>
      <c r="C2055" s="196"/>
      <c r="D2055" s="196"/>
      <c r="E2055" s="196"/>
      <c r="F2055" s="196"/>
      <c r="G2055" s="196"/>
      <c r="H2055" s="196"/>
    </row>
    <row r="2056" spans="1:8" s="148" customFormat="1">
      <c r="A2056" s="153"/>
      <c r="B2056" s="153"/>
      <c r="C2056" s="196"/>
      <c r="D2056" s="196"/>
      <c r="E2056" s="196"/>
      <c r="F2056" s="196"/>
      <c r="G2056" s="196"/>
      <c r="H2056" s="196"/>
    </row>
    <row r="2057" spans="1:8" s="148" customFormat="1">
      <c r="A2057" s="153"/>
      <c r="B2057" s="153"/>
      <c r="C2057" s="196"/>
      <c r="D2057" s="196"/>
      <c r="E2057" s="196"/>
      <c r="F2057" s="196"/>
      <c r="G2057" s="196"/>
      <c r="H2057" s="196"/>
    </row>
    <row r="2058" spans="1:8" s="148" customFormat="1">
      <c r="A2058" s="153"/>
      <c r="B2058" s="153"/>
      <c r="C2058" s="196"/>
      <c r="D2058" s="196"/>
      <c r="E2058" s="196"/>
      <c r="F2058" s="196"/>
      <c r="G2058" s="196"/>
      <c r="H2058" s="196"/>
    </row>
    <row r="2059" spans="1:8" s="148" customFormat="1">
      <c r="A2059" s="153"/>
      <c r="B2059" s="153"/>
      <c r="C2059" s="196"/>
      <c r="D2059" s="196"/>
      <c r="E2059" s="196"/>
      <c r="F2059" s="196"/>
      <c r="G2059" s="196"/>
      <c r="H2059" s="196"/>
    </row>
    <row r="2060" spans="1:8" s="148" customFormat="1">
      <c r="A2060" s="153"/>
      <c r="B2060" s="153"/>
      <c r="C2060" s="196"/>
      <c r="D2060" s="196"/>
      <c r="E2060" s="196"/>
      <c r="F2060" s="196"/>
      <c r="G2060" s="196"/>
      <c r="H2060" s="196"/>
    </row>
    <row r="2061" spans="1:8" s="148" customFormat="1">
      <c r="A2061" s="153"/>
      <c r="B2061" s="153"/>
      <c r="C2061" s="196"/>
      <c r="D2061" s="196"/>
      <c r="E2061" s="196"/>
      <c r="F2061" s="196"/>
      <c r="G2061" s="196"/>
      <c r="H2061" s="196"/>
    </row>
    <row r="2062" spans="1:8" s="148" customFormat="1">
      <c r="A2062" s="153"/>
      <c r="B2062" s="153"/>
      <c r="C2062" s="196"/>
      <c r="D2062" s="196"/>
      <c r="E2062" s="196"/>
      <c r="F2062" s="196"/>
      <c r="G2062" s="196"/>
      <c r="H2062" s="196"/>
    </row>
    <row r="2063" spans="1:8" s="148" customFormat="1">
      <c r="A2063" s="153"/>
      <c r="B2063" s="153"/>
      <c r="C2063" s="196"/>
      <c r="D2063" s="196"/>
      <c r="E2063" s="196"/>
      <c r="F2063" s="196"/>
      <c r="G2063" s="196"/>
      <c r="H2063" s="196"/>
    </row>
    <row r="2064" spans="1:8" s="148" customFormat="1">
      <c r="A2064" s="153"/>
      <c r="B2064" s="153"/>
      <c r="C2064" s="196"/>
      <c r="D2064" s="196"/>
      <c r="E2064" s="196"/>
      <c r="F2064" s="196"/>
      <c r="G2064" s="196"/>
      <c r="H2064" s="196"/>
    </row>
    <row r="2065" spans="1:8" s="148" customFormat="1">
      <c r="A2065" s="153"/>
      <c r="B2065" s="153"/>
      <c r="C2065" s="196"/>
      <c r="D2065" s="196"/>
      <c r="E2065" s="196"/>
      <c r="F2065" s="196"/>
      <c r="G2065" s="196"/>
      <c r="H2065" s="196"/>
    </row>
    <row r="2066" spans="1:8" s="148" customFormat="1">
      <c r="A2066" s="153"/>
      <c r="B2066" s="153"/>
      <c r="C2066" s="196"/>
      <c r="D2066" s="196"/>
      <c r="E2066" s="196"/>
      <c r="F2066" s="196"/>
      <c r="G2066" s="196"/>
      <c r="H2066" s="196"/>
    </row>
    <row r="2067" spans="1:8" s="148" customFormat="1">
      <c r="A2067" s="153"/>
      <c r="B2067" s="153"/>
      <c r="C2067" s="196"/>
      <c r="D2067" s="196"/>
      <c r="E2067" s="196"/>
      <c r="F2067" s="196"/>
      <c r="G2067" s="196"/>
      <c r="H2067" s="196"/>
    </row>
    <row r="2068" spans="1:8" s="148" customFormat="1">
      <c r="A2068" s="153"/>
      <c r="B2068" s="153"/>
      <c r="C2068" s="196"/>
      <c r="D2068" s="196"/>
      <c r="E2068" s="196"/>
      <c r="F2068" s="196"/>
      <c r="G2068" s="196"/>
      <c r="H2068" s="196"/>
    </row>
    <row r="2069" spans="1:8" s="148" customFormat="1">
      <c r="A2069" s="153"/>
      <c r="B2069" s="153"/>
      <c r="C2069" s="196"/>
      <c r="D2069" s="196"/>
      <c r="E2069" s="196"/>
      <c r="F2069" s="196"/>
      <c r="G2069" s="196"/>
      <c r="H2069" s="196"/>
    </row>
    <row r="2070" spans="1:8" s="148" customFormat="1">
      <c r="A2070" s="153"/>
      <c r="B2070" s="153"/>
      <c r="C2070" s="196"/>
      <c r="D2070" s="196"/>
      <c r="E2070" s="196"/>
      <c r="F2070" s="196"/>
      <c r="G2070" s="196"/>
      <c r="H2070" s="196"/>
    </row>
    <row r="2071" spans="1:8" s="148" customFormat="1">
      <c r="A2071" s="153"/>
      <c r="B2071" s="153"/>
      <c r="C2071" s="196"/>
      <c r="D2071" s="196"/>
      <c r="E2071" s="196"/>
      <c r="F2071" s="196"/>
      <c r="G2071" s="196"/>
      <c r="H2071" s="196"/>
    </row>
    <row r="2072" spans="1:8" s="148" customFormat="1">
      <c r="A2072" s="153"/>
      <c r="B2072" s="153"/>
      <c r="C2072" s="196"/>
      <c r="D2072" s="196"/>
      <c r="E2072" s="196"/>
      <c r="F2072" s="196"/>
      <c r="G2072" s="196"/>
      <c r="H2072" s="196"/>
    </row>
    <row r="2073" spans="1:8" s="148" customFormat="1">
      <c r="A2073" s="153"/>
      <c r="B2073" s="153"/>
      <c r="C2073" s="196"/>
      <c r="D2073" s="196"/>
      <c r="E2073" s="196"/>
      <c r="F2073" s="196"/>
      <c r="G2073" s="196"/>
      <c r="H2073" s="196"/>
    </row>
    <row r="2074" spans="1:8" s="148" customFormat="1">
      <c r="A2074" s="153"/>
      <c r="B2074" s="153"/>
      <c r="C2074" s="196"/>
      <c r="D2074" s="196"/>
      <c r="E2074" s="196"/>
      <c r="F2074" s="196"/>
      <c r="G2074" s="196"/>
      <c r="H2074" s="196"/>
    </row>
    <row r="2075" spans="1:8" s="148" customFormat="1">
      <c r="A2075" s="153"/>
      <c r="B2075" s="153"/>
      <c r="C2075" s="196"/>
      <c r="D2075" s="196"/>
      <c r="E2075" s="196"/>
      <c r="F2075" s="196"/>
      <c r="G2075" s="196"/>
      <c r="H2075" s="196"/>
    </row>
    <row r="2076" spans="1:8" s="148" customFormat="1">
      <c r="A2076" s="153"/>
      <c r="B2076" s="153"/>
      <c r="C2076" s="196"/>
      <c r="D2076" s="196"/>
      <c r="E2076" s="196"/>
      <c r="F2076" s="196"/>
      <c r="G2076" s="196"/>
      <c r="H2076" s="196"/>
    </row>
    <row r="2077" spans="1:8" s="148" customFormat="1">
      <c r="A2077" s="153"/>
      <c r="B2077" s="153"/>
      <c r="C2077" s="196"/>
      <c r="D2077" s="196"/>
      <c r="E2077" s="196"/>
      <c r="F2077" s="196"/>
      <c r="G2077" s="196"/>
      <c r="H2077" s="196"/>
    </row>
    <row r="2078" spans="1:8" s="148" customFormat="1">
      <c r="A2078" s="153"/>
      <c r="B2078" s="153"/>
      <c r="C2078" s="196"/>
      <c r="D2078" s="196"/>
      <c r="E2078" s="196"/>
      <c r="F2078" s="196"/>
      <c r="G2078" s="196"/>
      <c r="H2078" s="196"/>
    </row>
    <row r="2079" spans="1:8" s="148" customFormat="1">
      <c r="A2079" s="153"/>
      <c r="B2079" s="153"/>
      <c r="C2079" s="196"/>
      <c r="D2079" s="196"/>
      <c r="E2079" s="196"/>
      <c r="F2079" s="196"/>
      <c r="G2079" s="196"/>
      <c r="H2079" s="196"/>
    </row>
    <row r="2080" spans="1:8" s="148" customFormat="1">
      <c r="A2080" s="153"/>
      <c r="B2080" s="153"/>
      <c r="C2080" s="196"/>
      <c r="D2080" s="196"/>
      <c r="E2080" s="196"/>
      <c r="F2080" s="196"/>
      <c r="G2080" s="196"/>
      <c r="H2080" s="196"/>
    </row>
    <row r="2081" spans="1:8" s="148" customFormat="1">
      <c r="A2081" s="153"/>
      <c r="B2081" s="153"/>
      <c r="C2081" s="196"/>
      <c r="D2081" s="196"/>
      <c r="E2081" s="196"/>
      <c r="F2081" s="196"/>
      <c r="G2081" s="196"/>
      <c r="H2081" s="196"/>
    </row>
    <row r="2082" spans="1:8" s="148" customFormat="1">
      <c r="A2082" s="153"/>
      <c r="B2082" s="153"/>
      <c r="C2082" s="196"/>
      <c r="D2082" s="196"/>
      <c r="E2082" s="196"/>
      <c r="F2082" s="196"/>
      <c r="G2082" s="196"/>
      <c r="H2082" s="196"/>
    </row>
    <row r="2083" spans="1:8" s="148" customFormat="1">
      <c r="A2083" s="153"/>
      <c r="B2083" s="153"/>
      <c r="C2083" s="196"/>
      <c r="D2083" s="196"/>
      <c r="E2083" s="196"/>
      <c r="F2083" s="196"/>
      <c r="G2083" s="196"/>
      <c r="H2083" s="196"/>
    </row>
    <row r="2084" spans="1:8" s="148" customFormat="1">
      <c r="A2084" s="153"/>
      <c r="B2084" s="153"/>
      <c r="C2084" s="196"/>
      <c r="D2084" s="196"/>
      <c r="E2084" s="196"/>
      <c r="F2084" s="196"/>
      <c r="G2084" s="196"/>
      <c r="H2084" s="196"/>
    </row>
    <row r="2085" spans="1:8" s="148" customFormat="1">
      <c r="A2085" s="153"/>
      <c r="B2085" s="153"/>
      <c r="C2085" s="196"/>
      <c r="D2085" s="196"/>
      <c r="E2085" s="196"/>
      <c r="F2085" s="196"/>
      <c r="G2085" s="196"/>
      <c r="H2085" s="196"/>
    </row>
    <row r="2086" spans="1:8" s="148" customFormat="1">
      <c r="A2086" s="153"/>
      <c r="B2086" s="153"/>
      <c r="C2086" s="196"/>
      <c r="D2086" s="196"/>
      <c r="E2086" s="196"/>
      <c r="F2086" s="196"/>
      <c r="G2086" s="196"/>
      <c r="H2086" s="196"/>
    </row>
    <row r="2087" spans="1:8" s="148" customFormat="1">
      <c r="A2087" s="153"/>
      <c r="B2087" s="153"/>
      <c r="C2087" s="196"/>
      <c r="D2087" s="196"/>
      <c r="E2087" s="196"/>
      <c r="F2087" s="196"/>
      <c r="G2087" s="196"/>
      <c r="H2087" s="196"/>
    </row>
    <row r="2088" spans="1:8" s="148" customFormat="1">
      <c r="A2088" s="153"/>
      <c r="B2088" s="153"/>
      <c r="C2088" s="196"/>
      <c r="D2088" s="196"/>
      <c r="E2088" s="196"/>
      <c r="F2088" s="196"/>
      <c r="G2088" s="196"/>
      <c r="H2088" s="196"/>
    </row>
    <row r="2089" spans="1:8" s="148" customFormat="1">
      <c r="A2089" s="153"/>
      <c r="B2089" s="153"/>
      <c r="C2089" s="196"/>
      <c r="D2089" s="196"/>
      <c r="E2089" s="196"/>
      <c r="F2089" s="196"/>
      <c r="G2089" s="196"/>
      <c r="H2089" s="196"/>
    </row>
    <row r="2090" spans="1:8" s="148" customFormat="1">
      <c r="A2090" s="153"/>
      <c r="B2090" s="153"/>
      <c r="C2090" s="196"/>
      <c r="D2090" s="196"/>
      <c r="E2090" s="196"/>
      <c r="F2090" s="196"/>
      <c r="G2090" s="196"/>
      <c r="H2090" s="196"/>
    </row>
    <row r="2091" spans="1:8" s="148" customFormat="1">
      <c r="A2091" s="153"/>
      <c r="B2091" s="153"/>
      <c r="C2091" s="196"/>
      <c r="D2091" s="196"/>
      <c r="E2091" s="196"/>
      <c r="F2091" s="196"/>
      <c r="G2091" s="196"/>
      <c r="H2091" s="196"/>
    </row>
    <row r="2092" spans="1:8" s="148" customFormat="1">
      <c r="A2092" s="153"/>
      <c r="B2092" s="153"/>
      <c r="C2092" s="196"/>
      <c r="D2092" s="196"/>
      <c r="E2092" s="196"/>
      <c r="F2092" s="196"/>
      <c r="G2092" s="196"/>
      <c r="H2092" s="196"/>
    </row>
    <row r="2093" spans="1:8" s="148" customFormat="1">
      <c r="A2093" s="153"/>
      <c r="B2093" s="153"/>
      <c r="C2093" s="196"/>
      <c r="D2093" s="196"/>
      <c r="E2093" s="196"/>
      <c r="F2093" s="196"/>
      <c r="G2093" s="196"/>
      <c r="H2093" s="196"/>
    </row>
    <row r="2094" spans="1:8" s="148" customFormat="1">
      <c r="A2094" s="153"/>
      <c r="B2094" s="153"/>
      <c r="C2094" s="196"/>
      <c r="D2094" s="196"/>
      <c r="E2094" s="196"/>
      <c r="F2094" s="196"/>
      <c r="G2094" s="196"/>
      <c r="H2094" s="196"/>
    </row>
    <row r="2095" spans="1:8" s="148" customFormat="1">
      <c r="A2095" s="153"/>
      <c r="B2095" s="153"/>
      <c r="C2095" s="196"/>
      <c r="D2095" s="196"/>
      <c r="E2095" s="196"/>
      <c r="F2095" s="196"/>
      <c r="G2095" s="196"/>
      <c r="H2095" s="196"/>
    </row>
    <row r="2096" spans="1:8" s="148" customFormat="1">
      <c r="A2096" s="153"/>
      <c r="B2096" s="153"/>
      <c r="C2096" s="196"/>
      <c r="D2096" s="196"/>
      <c r="E2096" s="196"/>
      <c r="F2096" s="196"/>
      <c r="G2096" s="196"/>
      <c r="H2096" s="196"/>
    </row>
    <row r="2097" spans="1:8" s="148" customFormat="1">
      <c r="A2097" s="153"/>
      <c r="B2097" s="153"/>
      <c r="C2097" s="196"/>
      <c r="D2097" s="196"/>
      <c r="E2097" s="196"/>
      <c r="F2097" s="196"/>
      <c r="G2097" s="196"/>
      <c r="H2097" s="196"/>
    </row>
    <row r="2098" spans="1:8" s="148" customFormat="1">
      <c r="A2098" s="153"/>
      <c r="B2098" s="153"/>
      <c r="C2098" s="196"/>
      <c r="D2098" s="196"/>
      <c r="E2098" s="196"/>
      <c r="F2098" s="196"/>
      <c r="G2098" s="196"/>
      <c r="H2098" s="196"/>
    </row>
    <row r="2099" spans="1:8" s="148" customFormat="1">
      <c r="A2099" s="153"/>
      <c r="B2099" s="153"/>
      <c r="C2099" s="196"/>
      <c r="D2099" s="196"/>
      <c r="E2099" s="196"/>
      <c r="F2099" s="196"/>
      <c r="G2099" s="196"/>
      <c r="H2099" s="196"/>
    </row>
    <row r="2100" spans="1:8" s="148" customFormat="1">
      <c r="A2100" s="153"/>
      <c r="B2100" s="153"/>
      <c r="C2100" s="196"/>
      <c r="D2100" s="196"/>
      <c r="E2100" s="196"/>
      <c r="F2100" s="196"/>
      <c r="G2100" s="196"/>
      <c r="H2100" s="196"/>
    </row>
    <row r="2101" spans="1:8" s="148" customFormat="1">
      <c r="A2101" s="153"/>
      <c r="B2101" s="153"/>
      <c r="C2101" s="196"/>
      <c r="D2101" s="196"/>
      <c r="E2101" s="196"/>
      <c r="F2101" s="196"/>
      <c r="G2101" s="196"/>
      <c r="H2101" s="196"/>
    </row>
    <row r="2102" spans="1:8" s="148" customFormat="1">
      <c r="A2102" s="153"/>
      <c r="B2102" s="153"/>
      <c r="C2102" s="196"/>
      <c r="D2102" s="196"/>
      <c r="E2102" s="196"/>
      <c r="F2102" s="196"/>
      <c r="G2102" s="196"/>
      <c r="H2102" s="196"/>
    </row>
    <row r="2103" spans="1:8" s="148" customFormat="1">
      <c r="A2103" s="153"/>
      <c r="B2103" s="153"/>
      <c r="C2103" s="196"/>
      <c r="D2103" s="196"/>
      <c r="E2103" s="196"/>
      <c r="F2103" s="196"/>
      <c r="G2103" s="196"/>
      <c r="H2103" s="196"/>
    </row>
    <row r="2104" spans="1:8" s="148" customFormat="1">
      <c r="A2104" s="153"/>
      <c r="B2104" s="153"/>
      <c r="C2104" s="196"/>
      <c r="D2104" s="196"/>
      <c r="E2104" s="196"/>
      <c r="F2104" s="196"/>
      <c r="G2104" s="196"/>
      <c r="H2104" s="196"/>
    </row>
    <row r="2105" spans="1:8" s="148" customFormat="1">
      <c r="A2105" s="153"/>
      <c r="B2105" s="153"/>
      <c r="C2105" s="196"/>
      <c r="D2105" s="196"/>
      <c r="E2105" s="196"/>
      <c r="F2105" s="196"/>
      <c r="G2105" s="196"/>
      <c r="H2105" s="196"/>
    </row>
    <row r="2106" spans="1:8" s="148" customFormat="1">
      <c r="A2106" s="153"/>
      <c r="B2106" s="153"/>
      <c r="C2106" s="196"/>
      <c r="D2106" s="196"/>
      <c r="E2106" s="196"/>
      <c r="F2106" s="196"/>
      <c r="G2106" s="196"/>
      <c r="H2106" s="196"/>
    </row>
    <row r="2107" spans="1:8" s="148" customFormat="1">
      <c r="A2107" s="153"/>
      <c r="B2107" s="153"/>
      <c r="C2107" s="196"/>
      <c r="D2107" s="196"/>
      <c r="E2107" s="196"/>
      <c r="F2107" s="196"/>
      <c r="G2107" s="196"/>
      <c r="H2107" s="196"/>
    </row>
    <row r="2108" spans="1:8" s="148" customFormat="1">
      <c r="A2108" s="153"/>
      <c r="B2108" s="153"/>
      <c r="C2108" s="196"/>
      <c r="D2108" s="196"/>
      <c r="E2108" s="196"/>
      <c r="F2108" s="196"/>
      <c r="G2108" s="196"/>
      <c r="H2108" s="196"/>
    </row>
    <row r="2109" spans="1:8" s="148" customFormat="1">
      <c r="A2109" s="153"/>
      <c r="B2109" s="153"/>
      <c r="C2109" s="196"/>
      <c r="D2109" s="196"/>
      <c r="E2109" s="196"/>
      <c r="F2109" s="196"/>
      <c r="G2109" s="196"/>
      <c r="H2109" s="196"/>
    </row>
    <row r="2110" spans="1:8" s="148" customFormat="1">
      <c r="A2110" s="153"/>
      <c r="B2110" s="153"/>
      <c r="C2110" s="196"/>
      <c r="D2110" s="196"/>
      <c r="E2110" s="196"/>
      <c r="F2110" s="196"/>
      <c r="G2110" s="196"/>
      <c r="H2110" s="196"/>
    </row>
    <row r="2111" spans="1:8" s="148" customFormat="1">
      <c r="A2111" s="153"/>
      <c r="B2111" s="153"/>
      <c r="C2111" s="196"/>
      <c r="D2111" s="196"/>
      <c r="E2111" s="196"/>
      <c r="F2111" s="196"/>
      <c r="G2111" s="196"/>
      <c r="H2111" s="196"/>
    </row>
    <row r="2112" spans="1:8" s="148" customFormat="1">
      <c r="A2112" s="153"/>
      <c r="B2112" s="153"/>
      <c r="C2112" s="196"/>
      <c r="D2112" s="196"/>
      <c r="E2112" s="196"/>
      <c r="F2112" s="196"/>
      <c r="G2112" s="196"/>
      <c r="H2112" s="196"/>
    </row>
    <row r="2113" spans="1:8" s="148" customFormat="1">
      <c r="A2113" s="153"/>
      <c r="B2113" s="153"/>
      <c r="C2113" s="196"/>
      <c r="D2113" s="196"/>
      <c r="E2113" s="196"/>
      <c r="F2113" s="196"/>
      <c r="G2113" s="196"/>
      <c r="H2113" s="196"/>
    </row>
    <row r="2114" spans="1:8" s="148" customFormat="1">
      <c r="A2114" s="153"/>
      <c r="B2114" s="153"/>
      <c r="C2114" s="196"/>
      <c r="D2114" s="196"/>
      <c r="E2114" s="196"/>
      <c r="F2114" s="196"/>
      <c r="G2114" s="196"/>
      <c r="H2114" s="196"/>
    </row>
    <row r="2115" spans="1:8" s="148" customFormat="1">
      <c r="A2115" s="153"/>
      <c r="B2115" s="153"/>
      <c r="C2115" s="196"/>
      <c r="D2115" s="196"/>
      <c r="E2115" s="196"/>
      <c r="F2115" s="196"/>
      <c r="G2115" s="196"/>
      <c r="H2115" s="196"/>
    </row>
    <row r="2116" spans="1:8" s="148" customFormat="1">
      <c r="A2116" s="153"/>
      <c r="B2116" s="153"/>
      <c r="C2116" s="196"/>
      <c r="D2116" s="196"/>
      <c r="E2116" s="196"/>
      <c r="F2116" s="196"/>
      <c r="G2116" s="196"/>
      <c r="H2116" s="196"/>
    </row>
    <row r="2117" spans="1:8" s="148" customFormat="1">
      <c r="A2117" s="153"/>
      <c r="B2117" s="153"/>
      <c r="C2117" s="196"/>
      <c r="D2117" s="196"/>
      <c r="E2117" s="196"/>
      <c r="F2117" s="196"/>
      <c r="G2117" s="196"/>
      <c r="H2117" s="196"/>
    </row>
    <row r="2118" spans="1:8" s="148" customFormat="1">
      <c r="A2118" s="153"/>
      <c r="B2118" s="153"/>
      <c r="C2118" s="196"/>
      <c r="D2118" s="196"/>
      <c r="E2118" s="196"/>
      <c r="F2118" s="196"/>
      <c r="G2118" s="196"/>
      <c r="H2118" s="196"/>
    </row>
    <row r="2119" spans="1:8" s="148" customFormat="1">
      <c r="A2119" s="153"/>
      <c r="B2119" s="153"/>
      <c r="C2119" s="196"/>
      <c r="D2119" s="196"/>
      <c r="E2119" s="196"/>
      <c r="F2119" s="196"/>
      <c r="G2119" s="196"/>
      <c r="H2119" s="196"/>
    </row>
    <row r="2120" spans="1:8" s="148" customFormat="1">
      <c r="A2120" s="153"/>
      <c r="B2120" s="153"/>
      <c r="C2120" s="196"/>
      <c r="D2120" s="196"/>
      <c r="E2120" s="196"/>
      <c r="F2120" s="196"/>
      <c r="G2120" s="196"/>
      <c r="H2120" s="196"/>
    </row>
    <row r="2121" spans="1:8" s="148" customFormat="1">
      <c r="A2121" s="153"/>
      <c r="B2121" s="153"/>
      <c r="C2121" s="196"/>
      <c r="D2121" s="196"/>
      <c r="E2121" s="196"/>
      <c r="F2121" s="196"/>
      <c r="G2121" s="196"/>
      <c r="H2121" s="196"/>
    </row>
    <row r="2122" spans="1:8" s="148" customFormat="1">
      <c r="A2122" s="153"/>
      <c r="B2122" s="153"/>
      <c r="C2122" s="196"/>
      <c r="D2122" s="196"/>
      <c r="E2122" s="196"/>
      <c r="F2122" s="196"/>
      <c r="G2122" s="196"/>
      <c r="H2122" s="196"/>
    </row>
    <row r="2123" spans="1:8" s="148" customFormat="1">
      <c r="A2123" s="153"/>
      <c r="B2123" s="153"/>
      <c r="C2123" s="196"/>
      <c r="D2123" s="196"/>
      <c r="E2123" s="196"/>
      <c r="F2123" s="196"/>
      <c r="G2123" s="196"/>
      <c r="H2123" s="196"/>
    </row>
    <row r="2124" spans="1:8" s="148" customFormat="1">
      <c r="A2124" s="153"/>
      <c r="B2124" s="153"/>
      <c r="C2124" s="196"/>
      <c r="D2124" s="196"/>
      <c r="E2124" s="196"/>
      <c r="F2124" s="196"/>
      <c r="G2124" s="196"/>
      <c r="H2124" s="196"/>
    </row>
    <row r="2125" spans="1:8" s="148" customFormat="1">
      <c r="A2125" s="153"/>
      <c r="B2125" s="153"/>
      <c r="C2125" s="196"/>
      <c r="D2125" s="196"/>
      <c r="E2125" s="196"/>
      <c r="F2125" s="196"/>
      <c r="G2125" s="196"/>
      <c r="H2125" s="196"/>
    </row>
    <row r="2126" spans="1:8" s="148" customFormat="1">
      <c r="A2126" s="153"/>
      <c r="B2126" s="153"/>
      <c r="C2126" s="196"/>
      <c r="D2126" s="196"/>
      <c r="E2126" s="196"/>
      <c r="F2126" s="196"/>
      <c r="G2126" s="196"/>
      <c r="H2126" s="196"/>
    </row>
    <row r="2127" spans="1:8" s="148" customFormat="1">
      <c r="A2127" s="153"/>
      <c r="B2127" s="153"/>
      <c r="C2127" s="196"/>
      <c r="D2127" s="196"/>
      <c r="E2127" s="196"/>
      <c r="F2127" s="196"/>
      <c r="G2127" s="196"/>
      <c r="H2127" s="196"/>
    </row>
    <row r="2128" spans="1:8" s="148" customFormat="1">
      <c r="A2128" s="153"/>
      <c r="B2128" s="153"/>
      <c r="C2128" s="196"/>
      <c r="D2128" s="196"/>
      <c r="E2128" s="196"/>
      <c r="F2128" s="196"/>
      <c r="G2128" s="196"/>
      <c r="H2128" s="196"/>
    </row>
    <row r="2129" spans="1:8" s="148" customFormat="1">
      <c r="A2129" s="153"/>
      <c r="B2129" s="153"/>
      <c r="C2129" s="196"/>
      <c r="D2129" s="196"/>
      <c r="E2129" s="196"/>
      <c r="F2129" s="196"/>
      <c r="G2129" s="196"/>
      <c r="H2129" s="196"/>
    </row>
    <row r="2130" spans="1:8" s="148" customFormat="1">
      <c r="A2130" s="153"/>
      <c r="B2130" s="153"/>
      <c r="C2130" s="196"/>
      <c r="D2130" s="196"/>
      <c r="E2130" s="196"/>
      <c r="F2130" s="196"/>
      <c r="G2130" s="196"/>
      <c r="H2130" s="196"/>
    </row>
    <row r="2131" spans="1:8" s="148" customFormat="1">
      <c r="A2131" s="153"/>
      <c r="B2131" s="153"/>
      <c r="C2131" s="196"/>
      <c r="D2131" s="196"/>
      <c r="E2131" s="196"/>
      <c r="F2131" s="196"/>
      <c r="G2131" s="196"/>
      <c r="H2131" s="196"/>
    </row>
    <row r="2132" spans="1:8" s="148" customFormat="1">
      <c r="A2132" s="153"/>
      <c r="B2132" s="153"/>
      <c r="C2132" s="196"/>
      <c r="D2132" s="196"/>
      <c r="E2132" s="196"/>
      <c r="F2132" s="196"/>
      <c r="G2132" s="196"/>
      <c r="H2132" s="196"/>
    </row>
    <row r="2133" spans="1:8" s="148" customFormat="1">
      <c r="A2133" s="153"/>
      <c r="B2133" s="153"/>
      <c r="C2133" s="196"/>
      <c r="D2133" s="196"/>
      <c r="E2133" s="196"/>
      <c r="F2133" s="196"/>
      <c r="G2133" s="196"/>
      <c r="H2133" s="196"/>
    </row>
    <row r="2134" spans="1:8" s="148" customFormat="1">
      <c r="A2134" s="153"/>
      <c r="B2134" s="153"/>
      <c r="C2134" s="196"/>
      <c r="D2134" s="196"/>
      <c r="E2134" s="196"/>
      <c r="F2134" s="196"/>
      <c r="G2134" s="196"/>
      <c r="H2134" s="196"/>
    </row>
    <row r="2135" spans="1:8" s="148" customFormat="1">
      <c r="A2135" s="153"/>
      <c r="B2135" s="153"/>
      <c r="C2135" s="196"/>
      <c r="D2135" s="196"/>
      <c r="E2135" s="196"/>
      <c r="F2135" s="196"/>
      <c r="G2135" s="196"/>
      <c r="H2135" s="196"/>
    </row>
    <row r="2136" spans="1:8" s="148" customFormat="1">
      <c r="A2136" s="153"/>
      <c r="B2136" s="153"/>
      <c r="C2136" s="196"/>
      <c r="D2136" s="196"/>
      <c r="E2136" s="196"/>
      <c r="F2136" s="196"/>
      <c r="G2136" s="196"/>
      <c r="H2136" s="196"/>
    </row>
    <row r="2137" spans="1:8" s="148" customFormat="1">
      <c r="A2137" s="153"/>
      <c r="B2137" s="153"/>
      <c r="C2137" s="196"/>
      <c r="D2137" s="196"/>
      <c r="E2137" s="196"/>
      <c r="F2137" s="196"/>
      <c r="G2137" s="196"/>
      <c r="H2137" s="196"/>
    </row>
    <row r="2138" spans="1:8" s="148" customFormat="1">
      <c r="A2138" s="153"/>
      <c r="B2138" s="153"/>
      <c r="C2138" s="196"/>
      <c r="D2138" s="196"/>
      <c r="E2138" s="196"/>
      <c r="F2138" s="196"/>
      <c r="G2138" s="196"/>
      <c r="H2138" s="196"/>
    </row>
    <row r="2139" spans="1:8" s="148" customFormat="1">
      <c r="A2139" s="153"/>
      <c r="B2139" s="153"/>
      <c r="C2139" s="196"/>
      <c r="D2139" s="196"/>
      <c r="E2139" s="196"/>
      <c r="F2139" s="196"/>
      <c r="G2139" s="196"/>
      <c r="H2139" s="196"/>
    </row>
    <row r="2140" spans="1:8" s="148" customFormat="1">
      <c r="A2140" s="153"/>
      <c r="B2140" s="153"/>
      <c r="C2140" s="196"/>
      <c r="D2140" s="196"/>
      <c r="E2140" s="196"/>
      <c r="F2140" s="196"/>
      <c r="G2140" s="196"/>
      <c r="H2140" s="196"/>
    </row>
    <row r="2141" spans="1:8" s="148" customFormat="1">
      <c r="A2141" s="153"/>
      <c r="B2141" s="153"/>
      <c r="C2141" s="196"/>
      <c r="D2141" s="196"/>
      <c r="E2141" s="196"/>
      <c r="F2141" s="196"/>
      <c r="G2141" s="196"/>
      <c r="H2141" s="196"/>
    </row>
    <row r="2142" spans="1:8" s="148" customFormat="1">
      <c r="A2142" s="153"/>
      <c r="B2142" s="153"/>
      <c r="C2142" s="196"/>
      <c r="D2142" s="196"/>
      <c r="E2142" s="196"/>
      <c r="F2142" s="196"/>
      <c r="G2142" s="196"/>
      <c r="H2142" s="196"/>
    </row>
    <row r="2143" spans="1:8" s="148" customFormat="1">
      <c r="A2143" s="153"/>
      <c r="B2143" s="153"/>
      <c r="C2143" s="196"/>
      <c r="D2143" s="196"/>
      <c r="E2143" s="196"/>
      <c r="F2143" s="196"/>
      <c r="G2143" s="196"/>
      <c r="H2143" s="196"/>
    </row>
    <row r="2144" spans="1:8" s="148" customFormat="1">
      <c r="A2144" s="153"/>
      <c r="B2144" s="153"/>
      <c r="C2144" s="196"/>
      <c r="D2144" s="196"/>
      <c r="E2144" s="196"/>
      <c r="F2144" s="196"/>
      <c r="G2144" s="196"/>
      <c r="H2144" s="196"/>
    </row>
    <row r="2145" spans="1:8" s="148" customFormat="1">
      <c r="A2145" s="153"/>
      <c r="B2145" s="153"/>
      <c r="C2145" s="196"/>
      <c r="D2145" s="196"/>
      <c r="E2145" s="196"/>
      <c r="F2145" s="196"/>
      <c r="G2145" s="196"/>
      <c r="H2145" s="196"/>
    </row>
    <row r="2146" spans="1:8" s="148" customFormat="1">
      <c r="A2146" s="153"/>
      <c r="B2146" s="153"/>
      <c r="C2146" s="196"/>
      <c r="D2146" s="196"/>
      <c r="E2146" s="196"/>
      <c r="F2146" s="196"/>
      <c r="G2146" s="196"/>
      <c r="H2146" s="196"/>
    </row>
    <row r="2147" spans="1:8" s="148" customFormat="1">
      <c r="A2147" s="153"/>
      <c r="B2147" s="153"/>
      <c r="C2147" s="196"/>
      <c r="D2147" s="196"/>
      <c r="E2147" s="196"/>
      <c r="F2147" s="196"/>
      <c r="G2147" s="196"/>
      <c r="H2147" s="196"/>
    </row>
    <row r="2148" spans="1:8" s="148" customFormat="1">
      <c r="A2148" s="153"/>
      <c r="B2148" s="153"/>
      <c r="C2148" s="196"/>
      <c r="D2148" s="196"/>
      <c r="E2148" s="196"/>
      <c r="F2148" s="196"/>
      <c r="G2148" s="196"/>
      <c r="H2148" s="196"/>
    </row>
    <row r="2149" spans="1:8" s="148" customFormat="1">
      <c r="A2149" s="153"/>
      <c r="B2149" s="153"/>
      <c r="C2149" s="196"/>
      <c r="D2149" s="196"/>
      <c r="E2149" s="196"/>
      <c r="F2149" s="196"/>
      <c r="G2149" s="196"/>
      <c r="H2149" s="196"/>
    </row>
    <row r="2150" spans="1:8" s="148" customFormat="1">
      <c r="A2150" s="153"/>
      <c r="B2150" s="153"/>
      <c r="C2150" s="196"/>
      <c r="D2150" s="196"/>
      <c r="E2150" s="196"/>
      <c r="F2150" s="196"/>
      <c r="G2150" s="196"/>
      <c r="H2150" s="196"/>
    </row>
    <row r="2151" spans="1:8" s="148" customFormat="1">
      <c r="A2151" s="153"/>
      <c r="B2151" s="153"/>
      <c r="C2151" s="196"/>
      <c r="D2151" s="196"/>
      <c r="E2151" s="196"/>
      <c r="F2151" s="196"/>
      <c r="G2151" s="196"/>
      <c r="H2151" s="196"/>
    </row>
    <row r="2152" spans="1:8" s="148" customFormat="1">
      <c r="A2152" s="153"/>
      <c r="B2152" s="153"/>
      <c r="C2152" s="196"/>
      <c r="D2152" s="196"/>
      <c r="E2152" s="196"/>
      <c r="F2152" s="196"/>
      <c r="G2152" s="196"/>
      <c r="H2152" s="196"/>
    </row>
    <row r="2153" spans="1:8" s="148" customFormat="1">
      <c r="A2153" s="153"/>
      <c r="B2153" s="153"/>
      <c r="C2153" s="196"/>
      <c r="D2153" s="196"/>
      <c r="E2153" s="196"/>
      <c r="F2153" s="196"/>
      <c r="G2153" s="196"/>
      <c r="H2153" s="196"/>
    </row>
    <row r="2154" spans="1:8" s="148" customFormat="1">
      <c r="A2154" s="153"/>
      <c r="B2154" s="153"/>
      <c r="C2154" s="196"/>
      <c r="D2154" s="196"/>
      <c r="E2154" s="196"/>
      <c r="F2154" s="196"/>
      <c r="G2154" s="196"/>
      <c r="H2154" s="196"/>
    </row>
    <row r="2155" spans="1:8" s="148" customFormat="1">
      <c r="A2155" s="153"/>
      <c r="B2155" s="153"/>
      <c r="C2155" s="196"/>
      <c r="D2155" s="196"/>
      <c r="E2155" s="196"/>
      <c r="F2155" s="196"/>
      <c r="G2155" s="196"/>
      <c r="H2155" s="196"/>
    </row>
    <row r="2156" spans="1:8" s="148" customFormat="1">
      <c r="A2156" s="153"/>
      <c r="B2156" s="153"/>
      <c r="C2156" s="196"/>
      <c r="D2156" s="196"/>
      <c r="E2156" s="196"/>
      <c r="F2156" s="196"/>
      <c r="G2156" s="196"/>
      <c r="H2156" s="196"/>
    </row>
    <row r="2157" spans="1:8" s="148" customFormat="1">
      <c r="A2157" s="153"/>
      <c r="B2157" s="153"/>
      <c r="C2157" s="196"/>
      <c r="D2157" s="196"/>
      <c r="E2157" s="196"/>
      <c r="F2157" s="196"/>
      <c r="G2157" s="196"/>
      <c r="H2157" s="196"/>
    </row>
    <row r="2158" spans="1:8" s="148" customFormat="1">
      <c r="A2158" s="153"/>
      <c r="B2158" s="153"/>
      <c r="C2158" s="196"/>
      <c r="D2158" s="196"/>
      <c r="E2158" s="196"/>
      <c r="F2158" s="196"/>
      <c r="G2158" s="196"/>
      <c r="H2158" s="196"/>
    </row>
    <row r="2159" spans="1:8" s="148" customFormat="1">
      <c r="A2159" s="153"/>
      <c r="B2159" s="153"/>
      <c r="C2159" s="196"/>
      <c r="D2159" s="196"/>
      <c r="E2159" s="196"/>
      <c r="F2159" s="196"/>
      <c r="G2159" s="196"/>
      <c r="H2159" s="196"/>
    </row>
    <row r="2160" spans="1:8" s="148" customFormat="1">
      <c r="A2160" s="153"/>
      <c r="B2160" s="153"/>
      <c r="C2160" s="196"/>
      <c r="D2160" s="196"/>
      <c r="E2160" s="196"/>
      <c r="F2160" s="196"/>
      <c r="G2160" s="196"/>
      <c r="H2160" s="196"/>
    </row>
    <row r="2161" spans="1:8" s="148" customFormat="1">
      <c r="A2161" s="153"/>
      <c r="B2161" s="153"/>
      <c r="C2161" s="196"/>
      <c r="D2161" s="196"/>
      <c r="E2161" s="196"/>
      <c r="F2161" s="196"/>
      <c r="G2161" s="196"/>
      <c r="H2161" s="196"/>
    </row>
    <row r="2162" spans="1:8" s="148" customFormat="1">
      <c r="A2162" s="153"/>
      <c r="B2162" s="153"/>
      <c r="C2162" s="196"/>
      <c r="D2162" s="196"/>
      <c r="E2162" s="196"/>
      <c r="F2162" s="196"/>
      <c r="G2162" s="196"/>
      <c r="H2162" s="196"/>
    </row>
    <row r="2163" spans="1:8" s="148" customFormat="1">
      <c r="A2163" s="153"/>
      <c r="B2163" s="153"/>
      <c r="C2163" s="196"/>
      <c r="D2163" s="196"/>
      <c r="E2163" s="196"/>
      <c r="F2163" s="196"/>
      <c r="G2163" s="196"/>
      <c r="H2163" s="196"/>
    </row>
    <row r="2164" spans="1:8" s="148" customFormat="1">
      <c r="A2164" s="153"/>
      <c r="B2164" s="153"/>
      <c r="C2164" s="196"/>
      <c r="D2164" s="196"/>
      <c r="E2164" s="196"/>
      <c r="F2164" s="196"/>
      <c r="G2164" s="196"/>
      <c r="H2164" s="196"/>
    </row>
    <row r="2165" spans="1:8" s="148" customFormat="1">
      <c r="A2165" s="153"/>
      <c r="B2165" s="153"/>
      <c r="C2165" s="196"/>
      <c r="D2165" s="196"/>
      <c r="E2165" s="196"/>
      <c r="F2165" s="196"/>
      <c r="G2165" s="196"/>
      <c r="H2165" s="196"/>
    </row>
    <row r="2166" spans="1:8" s="148" customFormat="1">
      <c r="A2166" s="153"/>
      <c r="B2166" s="153"/>
      <c r="C2166" s="196"/>
      <c r="D2166" s="196"/>
      <c r="E2166" s="196"/>
      <c r="F2166" s="196"/>
      <c r="G2166" s="196"/>
      <c r="H2166" s="196"/>
    </row>
    <row r="2167" spans="1:8" s="148" customFormat="1">
      <c r="A2167" s="153"/>
      <c r="B2167" s="153"/>
      <c r="C2167" s="196"/>
      <c r="D2167" s="196"/>
      <c r="E2167" s="196"/>
      <c r="F2167" s="196"/>
      <c r="G2167" s="196"/>
      <c r="H2167" s="196"/>
    </row>
    <row r="2168" spans="1:8" s="148" customFormat="1">
      <c r="A2168" s="153"/>
      <c r="B2168" s="153"/>
      <c r="C2168" s="196"/>
      <c r="D2168" s="196"/>
      <c r="E2168" s="196"/>
      <c r="F2168" s="196"/>
      <c r="G2168" s="196"/>
      <c r="H2168" s="196"/>
    </row>
    <row r="2169" spans="1:8" s="148" customFormat="1">
      <c r="A2169" s="153"/>
      <c r="B2169" s="153"/>
      <c r="C2169" s="196"/>
      <c r="D2169" s="196"/>
      <c r="E2169" s="196"/>
      <c r="F2169" s="196"/>
      <c r="G2169" s="196"/>
      <c r="H2169" s="196"/>
    </row>
    <row r="2170" spans="1:8" s="148" customFormat="1">
      <c r="A2170" s="153"/>
      <c r="B2170" s="153"/>
      <c r="C2170" s="196"/>
      <c r="D2170" s="196"/>
      <c r="E2170" s="196"/>
      <c r="F2170" s="196"/>
      <c r="G2170" s="196"/>
      <c r="H2170" s="196"/>
    </row>
    <row r="2171" spans="1:8" s="148" customFormat="1">
      <c r="A2171" s="153"/>
      <c r="B2171" s="153"/>
      <c r="C2171" s="196"/>
      <c r="D2171" s="196"/>
      <c r="E2171" s="196"/>
      <c r="F2171" s="196"/>
      <c r="G2171" s="196"/>
      <c r="H2171" s="196"/>
    </row>
    <row r="2172" spans="1:8" s="148" customFormat="1">
      <c r="A2172" s="153"/>
      <c r="B2172" s="153"/>
      <c r="C2172" s="196"/>
      <c r="D2172" s="196"/>
      <c r="E2172" s="196"/>
      <c r="F2172" s="196"/>
      <c r="G2172" s="196"/>
      <c r="H2172" s="196"/>
    </row>
    <row r="2173" spans="1:8" s="148" customFormat="1">
      <c r="A2173" s="153"/>
      <c r="B2173" s="153"/>
      <c r="C2173" s="196"/>
      <c r="D2173" s="196"/>
      <c r="E2173" s="196"/>
      <c r="F2173" s="196"/>
      <c r="G2173" s="196"/>
      <c r="H2173" s="196"/>
    </row>
    <row r="2174" spans="1:8" s="148" customFormat="1">
      <c r="A2174" s="153"/>
      <c r="B2174" s="153"/>
      <c r="C2174" s="196"/>
      <c r="D2174" s="196"/>
      <c r="E2174" s="196"/>
      <c r="F2174" s="196"/>
      <c r="G2174" s="196"/>
      <c r="H2174" s="196"/>
    </row>
    <row r="2175" spans="1:8" s="148" customFormat="1">
      <c r="A2175" s="153"/>
      <c r="B2175" s="153"/>
      <c r="C2175" s="196"/>
      <c r="D2175" s="196"/>
      <c r="E2175" s="196"/>
      <c r="F2175" s="196"/>
      <c r="G2175" s="196"/>
      <c r="H2175" s="196"/>
    </row>
    <row r="2176" spans="1:8" s="148" customFormat="1">
      <c r="A2176" s="153"/>
      <c r="B2176" s="153"/>
      <c r="C2176" s="196"/>
      <c r="D2176" s="196"/>
      <c r="E2176" s="196"/>
      <c r="F2176" s="196"/>
      <c r="G2176" s="196"/>
      <c r="H2176" s="196"/>
    </row>
    <row r="2177" spans="1:8" s="148" customFormat="1">
      <c r="A2177" s="153"/>
      <c r="B2177" s="153"/>
      <c r="C2177" s="196"/>
      <c r="D2177" s="196"/>
      <c r="E2177" s="196"/>
      <c r="F2177" s="196"/>
      <c r="G2177" s="196"/>
      <c r="H2177" s="196"/>
    </row>
    <row r="2178" spans="1:8" s="148" customFormat="1">
      <c r="A2178" s="153"/>
      <c r="B2178" s="153"/>
      <c r="C2178" s="196"/>
      <c r="D2178" s="196"/>
      <c r="E2178" s="196"/>
      <c r="F2178" s="196"/>
      <c r="G2178" s="196"/>
      <c r="H2178" s="196"/>
    </row>
    <row r="2179" spans="1:8" s="148" customFormat="1">
      <c r="A2179" s="153"/>
      <c r="B2179" s="153"/>
      <c r="C2179" s="196"/>
      <c r="D2179" s="196"/>
      <c r="E2179" s="196"/>
      <c r="F2179" s="196"/>
      <c r="G2179" s="196"/>
      <c r="H2179" s="196"/>
    </row>
    <row r="2180" spans="1:8" s="148" customFormat="1">
      <c r="A2180" s="153"/>
      <c r="B2180" s="153"/>
      <c r="C2180" s="196"/>
      <c r="D2180" s="196"/>
      <c r="E2180" s="196"/>
      <c r="F2180" s="196"/>
      <c r="G2180" s="196"/>
      <c r="H2180" s="196"/>
    </row>
    <row r="2181" spans="1:8" s="148" customFormat="1">
      <c r="A2181" s="153"/>
      <c r="B2181" s="153"/>
      <c r="C2181" s="196"/>
      <c r="D2181" s="196"/>
      <c r="E2181" s="196"/>
      <c r="F2181" s="196"/>
      <c r="G2181" s="196"/>
      <c r="H2181" s="196"/>
    </row>
    <row r="2182" spans="1:8" s="148" customFormat="1">
      <c r="A2182" s="153"/>
      <c r="B2182" s="153"/>
      <c r="C2182" s="196"/>
      <c r="D2182" s="196"/>
      <c r="E2182" s="196"/>
      <c r="F2182" s="196"/>
      <c r="G2182" s="196"/>
      <c r="H2182" s="196"/>
    </row>
    <row r="2183" spans="1:8" s="148" customFormat="1">
      <c r="A2183" s="153"/>
      <c r="B2183" s="153"/>
      <c r="C2183" s="196"/>
      <c r="D2183" s="196"/>
      <c r="E2183" s="196"/>
      <c r="F2183" s="196"/>
      <c r="G2183" s="196"/>
      <c r="H2183" s="196"/>
    </row>
    <row r="2184" spans="1:8" s="148" customFormat="1">
      <c r="A2184" s="153"/>
      <c r="B2184" s="153"/>
      <c r="C2184" s="196"/>
      <c r="D2184" s="196"/>
      <c r="E2184" s="196"/>
      <c r="F2184" s="196"/>
      <c r="G2184" s="196"/>
      <c r="H2184" s="196"/>
    </row>
    <row r="2185" spans="1:8" s="148" customFormat="1">
      <c r="A2185" s="153"/>
      <c r="B2185" s="153"/>
      <c r="C2185" s="196"/>
      <c r="D2185" s="196"/>
      <c r="E2185" s="196"/>
      <c r="F2185" s="196"/>
      <c r="G2185" s="196"/>
      <c r="H2185" s="196"/>
    </row>
    <row r="2186" spans="1:8" s="148" customFormat="1">
      <c r="A2186" s="153"/>
      <c r="B2186" s="153"/>
      <c r="C2186" s="196"/>
      <c r="D2186" s="196"/>
      <c r="E2186" s="196"/>
      <c r="F2186" s="196"/>
      <c r="G2186" s="196"/>
      <c r="H2186" s="196"/>
    </row>
    <row r="2187" spans="1:8" s="148" customFormat="1">
      <c r="A2187" s="153"/>
      <c r="B2187" s="153"/>
      <c r="C2187" s="196"/>
      <c r="D2187" s="196"/>
      <c r="E2187" s="196"/>
      <c r="F2187" s="196"/>
      <c r="G2187" s="196"/>
      <c r="H2187" s="196"/>
    </row>
    <row r="2188" spans="1:8" s="148" customFormat="1">
      <c r="A2188" s="153"/>
      <c r="B2188" s="153"/>
      <c r="C2188" s="196"/>
      <c r="D2188" s="196"/>
      <c r="E2188" s="196"/>
      <c r="F2188" s="196"/>
      <c r="G2188" s="196"/>
      <c r="H2188" s="196"/>
    </row>
    <row r="2189" spans="1:8" s="148" customFormat="1">
      <c r="A2189" s="153"/>
      <c r="B2189" s="153"/>
      <c r="C2189" s="196"/>
      <c r="D2189" s="196"/>
      <c r="E2189" s="196"/>
      <c r="F2189" s="196"/>
      <c r="G2189" s="196"/>
      <c r="H2189" s="196"/>
    </row>
    <row r="2190" spans="1:8" s="148" customFormat="1">
      <c r="A2190" s="153"/>
      <c r="B2190" s="153"/>
      <c r="C2190" s="196"/>
      <c r="D2190" s="196"/>
      <c r="E2190" s="196"/>
      <c r="F2190" s="196"/>
      <c r="G2190" s="196"/>
      <c r="H2190" s="196"/>
    </row>
    <row r="2191" spans="1:8" s="148" customFormat="1">
      <c r="A2191" s="153"/>
      <c r="B2191" s="153"/>
      <c r="C2191" s="196"/>
      <c r="D2191" s="196"/>
      <c r="E2191" s="196"/>
      <c r="F2191" s="196"/>
      <c r="G2191" s="196"/>
      <c r="H2191" s="196"/>
    </row>
    <row r="2192" spans="1:8" s="148" customFormat="1">
      <c r="A2192" s="153"/>
      <c r="B2192" s="153"/>
      <c r="C2192" s="196"/>
      <c r="D2192" s="196"/>
      <c r="E2192" s="196"/>
      <c r="F2192" s="196"/>
      <c r="G2192" s="196"/>
      <c r="H2192" s="196"/>
    </row>
    <row r="2193" spans="1:8" s="148" customFormat="1">
      <c r="A2193" s="153"/>
      <c r="B2193" s="153"/>
      <c r="C2193" s="196"/>
      <c r="D2193" s="196"/>
      <c r="E2193" s="196"/>
      <c r="F2193" s="196"/>
      <c r="G2193" s="196"/>
      <c r="H2193" s="196"/>
    </row>
    <row r="2194" spans="1:8" s="148" customFormat="1">
      <c r="A2194" s="153"/>
      <c r="B2194" s="153"/>
      <c r="C2194" s="196"/>
      <c r="D2194" s="196"/>
      <c r="E2194" s="196"/>
      <c r="F2194" s="196"/>
      <c r="G2194" s="196"/>
      <c r="H2194" s="196"/>
    </row>
    <row r="2195" spans="1:8" s="148" customFormat="1">
      <c r="A2195" s="153"/>
      <c r="B2195" s="153"/>
      <c r="C2195" s="196"/>
      <c r="D2195" s="196"/>
      <c r="E2195" s="196"/>
      <c r="F2195" s="196"/>
      <c r="G2195" s="196"/>
      <c r="H2195" s="196"/>
    </row>
    <row r="2196" spans="1:8" s="148" customFormat="1">
      <c r="A2196" s="153"/>
      <c r="B2196" s="153"/>
      <c r="C2196" s="196"/>
      <c r="D2196" s="196"/>
      <c r="E2196" s="196"/>
      <c r="F2196" s="196"/>
      <c r="G2196" s="196"/>
      <c r="H2196" s="196"/>
    </row>
    <row r="2197" spans="1:8" s="148" customFormat="1">
      <c r="A2197" s="153"/>
      <c r="B2197" s="153"/>
      <c r="C2197" s="196"/>
      <c r="D2197" s="196"/>
      <c r="E2197" s="196"/>
      <c r="F2197" s="196"/>
      <c r="G2197" s="196"/>
      <c r="H2197" s="196"/>
    </row>
    <row r="2198" spans="1:8" s="148" customFormat="1">
      <c r="A2198" s="153"/>
      <c r="B2198" s="153"/>
      <c r="C2198" s="196"/>
      <c r="D2198" s="196"/>
      <c r="E2198" s="196"/>
      <c r="F2198" s="196"/>
      <c r="G2198" s="196"/>
      <c r="H2198" s="196"/>
    </row>
    <row r="2199" spans="1:8" s="148" customFormat="1">
      <c r="A2199" s="153"/>
      <c r="B2199" s="153"/>
      <c r="C2199" s="196"/>
      <c r="D2199" s="196"/>
      <c r="E2199" s="196"/>
      <c r="F2199" s="196"/>
      <c r="G2199" s="196"/>
      <c r="H2199" s="196"/>
    </row>
    <row r="2200" spans="1:8" s="148" customFormat="1">
      <c r="A2200" s="153"/>
      <c r="B2200" s="153"/>
      <c r="C2200" s="196"/>
      <c r="D2200" s="196"/>
      <c r="E2200" s="196"/>
      <c r="F2200" s="196"/>
      <c r="G2200" s="196"/>
      <c r="H2200" s="196"/>
    </row>
    <row r="2201" spans="1:8" s="148" customFormat="1">
      <c r="A2201" s="153"/>
      <c r="B2201" s="153"/>
      <c r="C2201" s="196"/>
      <c r="D2201" s="196"/>
      <c r="E2201" s="196"/>
      <c r="F2201" s="196"/>
      <c r="G2201" s="196"/>
      <c r="H2201" s="196"/>
    </row>
    <row r="2202" spans="1:8" s="148" customFormat="1">
      <c r="A2202" s="153"/>
      <c r="B2202" s="153"/>
      <c r="C2202" s="196"/>
      <c r="D2202" s="196"/>
      <c r="E2202" s="196"/>
      <c r="F2202" s="196"/>
      <c r="G2202" s="196"/>
      <c r="H2202" s="196"/>
    </row>
    <row r="2203" spans="1:8" s="148" customFormat="1">
      <c r="A2203" s="153"/>
      <c r="B2203" s="153"/>
      <c r="C2203" s="196"/>
      <c r="D2203" s="196"/>
      <c r="E2203" s="196"/>
      <c r="F2203" s="196"/>
      <c r="G2203" s="196"/>
      <c r="H2203" s="196"/>
    </row>
    <row r="2204" spans="1:8" s="148" customFormat="1">
      <c r="A2204" s="153"/>
      <c r="B2204" s="153"/>
      <c r="C2204" s="196"/>
      <c r="D2204" s="196"/>
      <c r="E2204" s="196"/>
      <c r="F2204" s="196"/>
      <c r="G2204" s="196"/>
      <c r="H2204" s="196"/>
    </row>
    <row r="2205" spans="1:8" s="148" customFormat="1">
      <c r="A2205" s="153"/>
      <c r="B2205" s="153"/>
      <c r="C2205" s="196"/>
      <c r="D2205" s="196"/>
      <c r="E2205" s="196"/>
      <c r="F2205" s="196"/>
      <c r="G2205" s="196"/>
      <c r="H2205" s="196"/>
    </row>
    <row r="2206" spans="1:8" s="148" customFormat="1">
      <c r="A2206" s="153"/>
      <c r="B2206" s="153"/>
      <c r="C2206" s="196"/>
      <c r="D2206" s="196"/>
      <c r="E2206" s="196"/>
      <c r="F2206" s="196"/>
      <c r="G2206" s="196"/>
      <c r="H2206" s="196"/>
    </row>
    <row r="2207" spans="1:8" s="148" customFormat="1">
      <c r="A2207" s="153"/>
      <c r="B2207" s="153"/>
      <c r="C2207" s="196"/>
      <c r="D2207" s="196"/>
      <c r="E2207" s="196"/>
      <c r="F2207" s="196"/>
      <c r="G2207" s="196"/>
      <c r="H2207" s="196"/>
    </row>
    <row r="2208" spans="1:8" s="148" customFormat="1">
      <c r="A2208" s="153"/>
      <c r="B2208" s="153"/>
      <c r="C2208" s="196"/>
      <c r="D2208" s="196"/>
      <c r="E2208" s="196"/>
      <c r="F2208" s="196"/>
      <c r="G2208" s="196"/>
      <c r="H2208" s="196"/>
    </row>
    <row r="2209" spans="1:8" s="148" customFormat="1">
      <c r="A2209" s="153"/>
      <c r="B2209" s="153"/>
      <c r="C2209" s="196"/>
      <c r="D2209" s="196"/>
      <c r="E2209" s="196"/>
      <c r="F2209" s="196"/>
      <c r="G2209" s="196"/>
      <c r="H2209" s="196"/>
    </row>
    <row r="2210" spans="1:8" s="148" customFormat="1">
      <c r="A2210" s="153"/>
      <c r="B2210" s="153"/>
      <c r="C2210" s="196"/>
      <c r="D2210" s="196"/>
      <c r="E2210" s="196"/>
      <c r="F2210" s="196"/>
      <c r="G2210" s="196"/>
      <c r="H2210" s="196"/>
    </row>
    <row r="2211" spans="1:8" s="148" customFormat="1">
      <c r="A2211" s="153"/>
      <c r="B2211" s="153"/>
      <c r="C2211" s="196"/>
      <c r="D2211" s="196"/>
      <c r="E2211" s="196"/>
      <c r="F2211" s="196"/>
      <c r="G2211" s="196"/>
      <c r="H2211" s="196"/>
    </row>
    <row r="2212" spans="1:8" s="148" customFormat="1">
      <c r="A2212" s="153"/>
      <c r="B2212" s="153"/>
      <c r="C2212" s="196"/>
      <c r="D2212" s="196"/>
      <c r="E2212" s="196"/>
      <c r="F2212" s="196"/>
      <c r="G2212" s="196"/>
      <c r="H2212" s="196"/>
    </row>
    <row r="2213" spans="1:8" s="148" customFormat="1">
      <c r="A2213" s="153"/>
      <c r="B2213" s="153"/>
      <c r="C2213" s="196"/>
      <c r="D2213" s="196"/>
      <c r="E2213" s="196"/>
      <c r="F2213" s="196"/>
      <c r="G2213" s="196"/>
      <c r="H2213" s="196"/>
    </row>
    <row r="2214" spans="1:8" s="148" customFormat="1">
      <c r="A2214" s="153"/>
      <c r="B2214" s="153"/>
      <c r="C2214" s="196"/>
      <c r="D2214" s="196"/>
      <c r="E2214" s="196"/>
      <c r="F2214" s="196"/>
      <c r="G2214" s="196"/>
      <c r="H2214" s="196"/>
    </row>
    <row r="2215" spans="1:8" s="148" customFormat="1">
      <c r="A2215" s="153"/>
      <c r="B2215" s="153"/>
      <c r="C2215" s="196"/>
      <c r="D2215" s="196"/>
      <c r="E2215" s="196"/>
      <c r="F2215" s="196"/>
      <c r="G2215" s="196"/>
      <c r="H2215" s="196"/>
    </row>
    <row r="2216" spans="1:8" s="148" customFormat="1">
      <c r="A2216" s="153"/>
      <c r="B2216" s="153"/>
      <c r="C2216" s="196"/>
      <c r="D2216" s="196"/>
      <c r="E2216" s="196"/>
      <c r="F2216" s="196"/>
      <c r="G2216" s="196"/>
      <c r="H2216" s="196"/>
    </row>
    <row r="2217" spans="1:8" s="148" customFormat="1">
      <c r="A2217" s="153"/>
      <c r="B2217" s="153"/>
      <c r="C2217" s="196"/>
      <c r="D2217" s="196"/>
      <c r="E2217" s="196"/>
      <c r="F2217" s="196"/>
      <c r="G2217" s="196"/>
      <c r="H2217" s="196"/>
    </row>
    <row r="2218" spans="1:8" s="148" customFormat="1">
      <c r="A2218" s="153"/>
      <c r="B2218" s="153"/>
      <c r="C2218" s="196"/>
      <c r="D2218" s="196"/>
      <c r="E2218" s="196"/>
      <c r="F2218" s="196"/>
      <c r="G2218" s="196"/>
      <c r="H2218" s="196"/>
    </row>
    <row r="2219" spans="1:8" s="148" customFormat="1">
      <c r="A2219" s="153"/>
      <c r="B2219" s="153"/>
      <c r="C2219" s="196"/>
      <c r="D2219" s="196"/>
      <c r="E2219" s="196"/>
      <c r="F2219" s="196"/>
      <c r="G2219" s="196"/>
      <c r="H2219" s="196"/>
    </row>
    <row r="2220" spans="1:8" s="148" customFormat="1">
      <c r="A2220" s="153"/>
      <c r="B2220" s="153"/>
      <c r="C2220" s="196"/>
      <c r="D2220" s="196"/>
      <c r="E2220" s="196"/>
      <c r="F2220" s="196"/>
      <c r="G2220" s="196"/>
      <c r="H2220" s="196"/>
    </row>
    <row r="2221" spans="1:8" s="148" customFormat="1">
      <c r="A2221" s="153"/>
      <c r="B2221" s="153"/>
      <c r="C2221" s="196"/>
      <c r="D2221" s="196"/>
      <c r="E2221" s="196"/>
      <c r="F2221" s="196"/>
      <c r="G2221" s="196"/>
      <c r="H2221" s="196"/>
    </row>
    <row r="2222" spans="1:8" s="148" customFormat="1">
      <c r="A2222" s="153"/>
      <c r="B2222" s="153"/>
      <c r="C2222" s="196"/>
      <c r="D2222" s="196"/>
      <c r="E2222" s="196"/>
      <c r="F2222" s="196"/>
      <c r="G2222" s="196"/>
      <c r="H2222" s="196"/>
    </row>
    <row r="2223" spans="1:8" s="148" customFormat="1">
      <c r="A2223" s="153"/>
      <c r="B2223" s="153"/>
      <c r="C2223" s="196"/>
      <c r="D2223" s="196"/>
      <c r="E2223" s="196"/>
      <c r="F2223" s="196"/>
      <c r="G2223" s="196"/>
      <c r="H2223" s="196"/>
    </row>
    <row r="2224" spans="1:8" s="148" customFormat="1">
      <c r="A2224" s="153"/>
      <c r="B2224" s="153"/>
      <c r="C2224" s="196"/>
      <c r="D2224" s="196"/>
      <c r="E2224" s="196"/>
      <c r="F2224" s="196"/>
      <c r="G2224" s="196"/>
      <c r="H2224" s="196"/>
    </row>
    <row r="2225" spans="1:8" s="148" customFormat="1">
      <c r="A2225" s="153"/>
      <c r="B2225" s="153"/>
      <c r="C2225" s="196"/>
      <c r="D2225" s="196"/>
      <c r="E2225" s="196"/>
      <c r="F2225" s="196"/>
      <c r="G2225" s="196"/>
      <c r="H2225" s="196"/>
    </row>
    <row r="2226" spans="1:8" s="148" customFormat="1">
      <c r="A2226" s="153"/>
      <c r="B2226" s="153"/>
      <c r="C2226" s="196"/>
      <c r="D2226" s="196"/>
      <c r="E2226" s="196"/>
      <c r="F2226" s="196"/>
      <c r="G2226" s="196"/>
      <c r="H2226" s="196"/>
    </row>
    <row r="2227" spans="1:8" s="148" customFormat="1">
      <c r="A2227" s="153"/>
      <c r="B2227" s="153"/>
      <c r="C2227" s="196"/>
      <c r="D2227" s="196"/>
      <c r="E2227" s="196"/>
      <c r="F2227" s="196"/>
      <c r="G2227" s="196"/>
      <c r="H2227" s="196"/>
    </row>
    <row r="2228" spans="1:8" s="148" customFormat="1">
      <c r="A2228" s="153"/>
      <c r="B2228" s="153"/>
      <c r="C2228" s="196"/>
      <c r="D2228" s="196"/>
      <c r="E2228" s="196"/>
      <c r="F2228" s="196"/>
      <c r="G2228" s="196"/>
      <c r="H2228" s="196"/>
    </row>
    <row r="2229" spans="1:8" s="148" customFormat="1">
      <c r="A2229" s="153"/>
      <c r="B2229" s="153"/>
      <c r="C2229" s="196"/>
      <c r="D2229" s="196"/>
      <c r="E2229" s="196"/>
      <c r="F2229" s="196"/>
      <c r="G2229" s="196"/>
      <c r="H2229" s="196"/>
    </row>
    <row r="2230" spans="1:8" s="148" customFormat="1">
      <c r="A2230" s="153"/>
      <c r="B2230" s="153"/>
      <c r="C2230" s="196"/>
      <c r="D2230" s="196"/>
      <c r="E2230" s="196"/>
      <c r="F2230" s="196"/>
      <c r="G2230" s="196"/>
      <c r="H2230" s="196"/>
    </row>
    <row r="2231" spans="1:8" s="148" customFormat="1">
      <c r="A2231" s="153"/>
      <c r="B2231" s="153"/>
      <c r="C2231" s="196"/>
      <c r="D2231" s="196"/>
      <c r="E2231" s="196"/>
      <c r="F2231" s="196"/>
      <c r="G2231" s="196"/>
      <c r="H2231" s="196"/>
    </row>
    <row r="2232" spans="1:8" s="148" customFormat="1">
      <c r="A2232" s="153"/>
      <c r="B2232" s="153"/>
      <c r="C2232" s="196"/>
      <c r="D2232" s="196"/>
      <c r="E2232" s="196"/>
      <c r="F2232" s="196"/>
      <c r="G2232" s="196"/>
      <c r="H2232" s="196"/>
    </row>
    <row r="2233" spans="1:8" s="148" customFormat="1">
      <c r="A2233" s="153"/>
      <c r="B2233" s="153"/>
      <c r="C2233" s="196"/>
      <c r="D2233" s="196"/>
      <c r="E2233" s="196"/>
      <c r="F2233" s="196"/>
      <c r="G2233" s="196"/>
      <c r="H2233" s="196"/>
    </row>
    <row r="2234" spans="1:8" s="148" customFormat="1">
      <c r="A2234" s="153"/>
      <c r="B2234" s="153"/>
      <c r="C2234" s="196"/>
      <c r="D2234" s="196"/>
      <c r="E2234" s="196"/>
      <c r="F2234" s="196"/>
      <c r="G2234" s="196"/>
      <c r="H2234" s="196"/>
    </row>
    <row r="2235" spans="1:8" s="148" customFormat="1">
      <c r="A2235" s="153"/>
      <c r="B2235" s="153"/>
      <c r="C2235" s="196"/>
      <c r="D2235" s="196"/>
      <c r="E2235" s="196"/>
      <c r="F2235" s="196"/>
      <c r="G2235" s="196"/>
      <c r="H2235" s="196"/>
    </row>
    <row r="2236" spans="1:8" s="148" customFormat="1">
      <c r="A2236" s="153"/>
      <c r="B2236" s="153"/>
      <c r="C2236" s="196"/>
      <c r="D2236" s="196"/>
      <c r="E2236" s="196"/>
      <c r="F2236" s="196"/>
      <c r="G2236" s="196"/>
      <c r="H2236" s="196"/>
    </row>
    <row r="2237" spans="1:8" s="148" customFormat="1">
      <c r="A2237" s="153"/>
      <c r="B2237" s="153"/>
      <c r="C2237" s="196"/>
      <c r="D2237" s="196"/>
      <c r="E2237" s="196"/>
      <c r="F2237" s="196"/>
      <c r="G2237" s="196"/>
      <c r="H2237" s="196"/>
    </row>
    <row r="2238" spans="1:8" s="148" customFormat="1">
      <c r="A2238" s="153"/>
      <c r="B2238" s="153"/>
      <c r="C2238" s="196"/>
      <c r="D2238" s="196"/>
      <c r="E2238" s="196"/>
      <c r="F2238" s="196"/>
      <c r="G2238" s="196"/>
      <c r="H2238" s="196"/>
    </row>
    <row r="2239" spans="1:8" s="148" customFormat="1">
      <c r="A2239" s="153"/>
      <c r="B2239" s="153"/>
      <c r="C2239" s="196"/>
      <c r="D2239" s="196"/>
      <c r="E2239" s="196"/>
      <c r="F2239" s="196"/>
      <c r="G2239" s="196"/>
      <c r="H2239" s="196"/>
    </row>
    <row r="2240" spans="1:8" s="148" customFormat="1">
      <c r="A2240" s="153"/>
      <c r="B2240" s="153"/>
      <c r="C2240" s="196"/>
      <c r="D2240" s="196"/>
      <c r="E2240" s="196"/>
      <c r="F2240" s="196"/>
      <c r="G2240" s="196"/>
      <c r="H2240" s="196"/>
    </row>
    <row r="2241" spans="1:8" s="148" customFormat="1">
      <c r="A2241" s="153"/>
      <c r="B2241" s="153"/>
      <c r="C2241" s="196"/>
      <c r="D2241" s="196"/>
      <c r="E2241" s="196"/>
      <c r="F2241" s="196"/>
      <c r="G2241" s="196"/>
      <c r="H2241" s="196"/>
    </row>
    <row r="2242" spans="1:8" s="148" customFormat="1">
      <c r="A2242" s="153"/>
      <c r="B2242" s="153"/>
      <c r="C2242" s="196"/>
      <c r="D2242" s="196"/>
      <c r="E2242" s="196"/>
      <c r="F2242" s="196"/>
      <c r="G2242" s="196"/>
      <c r="H2242" s="196"/>
    </row>
    <row r="2243" spans="1:8" s="148" customFormat="1">
      <c r="A2243" s="153"/>
      <c r="B2243" s="153"/>
      <c r="C2243" s="196"/>
      <c r="D2243" s="196"/>
      <c r="E2243" s="196"/>
      <c r="F2243" s="196"/>
      <c r="G2243" s="196"/>
      <c r="H2243" s="196"/>
    </row>
    <row r="2244" spans="1:8" s="148" customFormat="1">
      <c r="A2244" s="153"/>
      <c r="B2244" s="153"/>
      <c r="C2244" s="196"/>
      <c r="D2244" s="196"/>
      <c r="E2244" s="196"/>
      <c r="F2244" s="196"/>
      <c r="G2244" s="196"/>
      <c r="H2244" s="196"/>
    </row>
    <row r="2245" spans="1:8" s="148" customFormat="1">
      <c r="A2245" s="153"/>
      <c r="B2245" s="153"/>
      <c r="C2245" s="196"/>
      <c r="D2245" s="196"/>
      <c r="E2245" s="196"/>
      <c r="F2245" s="196"/>
      <c r="G2245" s="196"/>
      <c r="H2245" s="196"/>
    </row>
    <row r="2246" spans="1:8" s="148" customFormat="1">
      <c r="A2246" s="153"/>
      <c r="B2246" s="153"/>
      <c r="C2246" s="196"/>
      <c r="D2246" s="196"/>
      <c r="E2246" s="196"/>
      <c r="F2246" s="196"/>
      <c r="G2246" s="196"/>
      <c r="H2246" s="196"/>
    </row>
    <row r="2247" spans="1:8" s="148" customFormat="1">
      <c r="A2247" s="153"/>
      <c r="B2247" s="153"/>
      <c r="C2247" s="196"/>
      <c r="D2247" s="196"/>
      <c r="E2247" s="196"/>
      <c r="F2247" s="196"/>
      <c r="G2247" s="196"/>
      <c r="H2247" s="196"/>
    </row>
    <row r="2248" spans="1:8" s="148" customFormat="1">
      <c r="A2248" s="153"/>
      <c r="B2248" s="153"/>
      <c r="C2248" s="196"/>
      <c r="D2248" s="196"/>
      <c r="E2248" s="196"/>
      <c r="F2248" s="196"/>
      <c r="G2248" s="196"/>
      <c r="H2248" s="196"/>
    </row>
    <row r="2249" spans="1:8" s="148" customFormat="1">
      <c r="A2249" s="153"/>
      <c r="B2249" s="153"/>
      <c r="C2249" s="196"/>
      <c r="D2249" s="196"/>
      <c r="E2249" s="196"/>
      <c r="F2249" s="196"/>
      <c r="G2249" s="196"/>
      <c r="H2249" s="196"/>
    </row>
    <row r="2250" spans="1:8" s="148" customFormat="1">
      <c r="A2250" s="153"/>
      <c r="B2250" s="153"/>
      <c r="C2250" s="196"/>
      <c r="D2250" s="196"/>
      <c r="E2250" s="196"/>
      <c r="F2250" s="196"/>
      <c r="G2250" s="196"/>
      <c r="H2250" s="196"/>
    </row>
    <row r="2251" spans="1:8" s="148" customFormat="1">
      <c r="A2251" s="153"/>
      <c r="B2251" s="153"/>
      <c r="C2251" s="196"/>
      <c r="D2251" s="196"/>
      <c r="E2251" s="196"/>
      <c r="F2251" s="196"/>
      <c r="G2251" s="196"/>
      <c r="H2251" s="196"/>
    </row>
    <row r="2252" spans="1:8" s="148" customFormat="1">
      <c r="A2252" s="153"/>
      <c r="B2252" s="153"/>
      <c r="C2252" s="196"/>
      <c r="D2252" s="196"/>
      <c r="E2252" s="196"/>
      <c r="F2252" s="196"/>
      <c r="G2252" s="196"/>
      <c r="H2252" s="196"/>
    </row>
    <row r="2253" spans="1:8" s="148" customFormat="1">
      <c r="A2253" s="153"/>
      <c r="B2253" s="153"/>
      <c r="C2253" s="196"/>
      <c r="D2253" s="196"/>
      <c r="E2253" s="196"/>
      <c r="F2253" s="196"/>
      <c r="G2253" s="196"/>
      <c r="H2253" s="196"/>
    </row>
    <row r="2254" spans="1:8" s="148" customFormat="1">
      <c r="A2254" s="153"/>
      <c r="B2254" s="153"/>
      <c r="C2254" s="196"/>
      <c r="D2254" s="196"/>
      <c r="E2254" s="196"/>
      <c r="F2254" s="196"/>
      <c r="G2254" s="196"/>
      <c r="H2254" s="196"/>
    </row>
    <row r="2255" spans="1:8" s="148" customFormat="1">
      <c r="A2255" s="153"/>
      <c r="B2255" s="153"/>
      <c r="C2255" s="196"/>
      <c r="D2255" s="196"/>
      <c r="E2255" s="196"/>
      <c r="F2255" s="196"/>
      <c r="G2255" s="196"/>
      <c r="H2255" s="196"/>
    </row>
    <row r="2256" spans="1:8" s="148" customFormat="1">
      <c r="A2256" s="153"/>
      <c r="B2256" s="153"/>
      <c r="C2256" s="196"/>
      <c r="D2256" s="196"/>
      <c r="E2256" s="196"/>
      <c r="F2256" s="196"/>
      <c r="G2256" s="196"/>
      <c r="H2256" s="196"/>
    </row>
    <row r="2257" spans="1:8" s="148" customFormat="1">
      <c r="A2257" s="153"/>
      <c r="B2257" s="153"/>
      <c r="C2257" s="196"/>
      <c r="D2257" s="196"/>
      <c r="E2257" s="196"/>
      <c r="F2257" s="196"/>
      <c r="G2257" s="196"/>
      <c r="H2257" s="196"/>
    </row>
    <row r="2258" spans="1:8" s="148" customFormat="1">
      <c r="A2258" s="153"/>
      <c r="B2258" s="153"/>
      <c r="C2258" s="196"/>
      <c r="D2258" s="196"/>
      <c r="E2258" s="196"/>
      <c r="F2258" s="196"/>
      <c r="G2258" s="196"/>
      <c r="H2258" s="196"/>
    </row>
    <row r="2259" spans="1:8" s="148" customFormat="1">
      <c r="A2259" s="153"/>
      <c r="B2259" s="153"/>
      <c r="C2259" s="196"/>
      <c r="D2259" s="196"/>
      <c r="E2259" s="196"/>
      <c r="F2259" s="196"/>
      <c r="G2259" s="196"/>
      <c r="H2259" s="196"/>
    </row>
    <row r="2260" spans="1:8" s="148" customFormat="1">
      <c r="A2260" s="153"/>
      <c r="B2260" s="153"/>
      <c r="C2260" s="196"/>
      <c r="D2260" s="196"/>
      <c r="E2260" s="196"/>
      <c r="F2260" s="196"/>
      <c r="G2260" s="196"/>
      <c r="H2260" s="196"/>
    </row>
    <row r="2261" spans="1:8" s="148" customFormat="1">
      <c r="A2261" s="153"/>
      <c r="B2261" s="153"/>
      <c r="C2261" s="196"/>
      <c r="D2261" s="196"/>
      <c r="E2261" s="196"/>
      <c r="F2261" s="196"/>
      <c r="G2261" s="196"/>
      <c r="H2261" s="196"/>
    </row>
    <row r="2262" spans="1:8" s="148" customFormat="1">
      <c r="A2262" s="153"/>
      <c r="B2262" s="153"/>
      <c r="C2262" s="196"/>
      <c r="D2262" s="196"/>
      <c r="E2262" s="196"/>
      <c r="F2262" s="196"/>
      <c r="G2262" s="196"/>
      <c r="H2262" s="196"/>
    </row>
    <row r="2263" spans="1:8" s="148" customFormat="1">
      <c r="A2263" s="153"/>
      <c r="B2263" s="153"/>
      <c r="C2263" s="196"/>
      <c r="D2263" s="196"/>
      <c r="E2263" s="196"/>
      <c r="F2263" s="196"/>
      <c r="G2263" s="196"/>
      <c r="H2263" s="196"/>
    </row>
    <row r="2264" spans="1:8" s="148" customFormat="1">
      <c r="A2264" s="153"/>
      <c r="B2264" s="153"/>
      <c r="C2264" s="196"/>
      <c r="D2264" s="196"/>
      <c r="E2264" s="196"/>
      <c r="F2264" s="196"/>
      <c r="G2264" s="196"/>
      <c r="H2264" s="196"/>
    </row>
    <row r="2265" spans="1:8" s="148" customFormat="1">
      <c r="A2265" s="153"/>
      <c r="B2265" s="153"/>
      <c r="C2265" s="196"/>
      <c r="D2265" s="196"/>
      <c r="E2265" s="196"/>
      <c r="F2265" s="196"/>
      <c r="G2265" s="196"/>
      <c r="H2265" s="196"/>
    </row>
    <row r="2266" spans="1:8" s="148" customFormat="1">
      <c r="A2266" s="153"/>
      <c r="B2266" s="153"/>
      <c r="C2266" s="196"/>
      <c r="D2266" s="196"/>
      <c r="E2266" s="196"/>
      <c r="F2266" s="196"/>
      <c r="G2266" s="196"/>
      <c r="H2266" s="196"/>
    </row>
    <row r="2267" spans="1:8" s="148" customFormat="1">
      <c r="A2267" s="153"/>
      <c r="B2267" s="153"/>
      <c r="C2267" s="196"/>
      <c r="D2267" s="196"/>
      <c r="E2267" s="196"/>
      <c r="F2267" s="196"/>
      <c r="G2267" s="196"/>
      <c r="H2267" s="196"/>
    </row>
    <row r="2268" spans="1:8" s="148" customFormat="1">
      <c r="A2268" s="153"/>
      <c r="B2268" s="153"/>
      <c r="C2268" s="196"/>
      <c r="D2268" s="196"/>
      <c r="E2268" s="196"/>
      <c r="F2268" s="196"/>
      <c r="G2268" s="196"/>
      <c r="H2268" s="196"/>
    </row>
    <row r="2269" spans="1:8" s="148" customFormat="1">
      <c r="A2269" s="153"/>
      <c r="B2269" s="153"/>
      <c r="C2269" s="196"/>
      <c r="D2269" s="196"/>
      <c r="E2269" s="196"/>
      <c r="F2269" s="196"/>
      <c r="G2269" s="196"/>
      <c r="H2269" s="196"/>
    </row>
    <row r="2270" spans="1:8" s="148" customFormat="1">
      <c r="A2270" s="153"/>
      <c r="B2270" s="153"/>
      <c r="C2270" s="196"/>
      <c r="D2270" s="196"/>
      <c r="E2270" s="196"/>
      <c r="F2270" s="196"/>
      <c r="G2270" s="196"/>
      <c r="H2270" s="196"/>
    </row>
    <row r="2271" spans="1:8" s="148" customFormat="1">
      <c r="A2271" s="153"/>
      <c r="B2271" s="153"/>
      <c r="C2271" s="196"/>
      <c r="D2271" s="196"/>
      <c r="E2271" s="196"/>
      <c r="F2271" s="196"/>
      <c r="G2271" s="196"/>
      <c r="H2271" s="196"/>
    </row>
    <row r="2272" spans="1:8" s="148" customFormat="1">
      <c r="A2272" s="153"/>
      <c r="B2272" s="153"/>
      <c r="C2272" s="196"/>
      <c r="D2272" s="196"/>
      <c r="E2272" s="196"/>
      <c r="F2272" s="196"/>
      <c r="G2272" s="196"/>
      <c r="H2272" s="196"/>
    </row>
    <row r="2273" spans="1:8" s="148" customFormat="1">
      <c r="A2273" s="153"/>
      <c r="B2273" s="153"/>
      <c r="C2273" s="196"/>
      <c r="D2273" s="196"/>
      <c r="E2273" s="196"/>
      <c r="F2273" s="196"/>
      <c r="G2273" s="196"/>
      <c r="H2273" s="196"/>
    </row>
    <row r="2274" spans="1:8" s="148" customFormat="1">
      <c r="A2274" s="153"/>
      <c r="B2274" s="153"/>
      <c r="C2274" s="196"/>
      <c r="D2274" s="196"/>
      <c r="E2274" s="196"/>
      <c r="F2274" s="196"/>
      <c r="G2274" s="196"/>
      <c r="H2274" s="196"/>
    </row>
    <row r="2275" spans="1:8" s="148" customFormat="1">
      <c r="A2275" s="153"/>
      <c r="B2275" s="153"/>
      <c r="C2275" s="196"/>
      <c r="D2275" s="196"/>
      <c r="E2275" s="196"/>
      <c r="F2275" s="196"/>
      <c r="G2275" s="196"/>
      <c r="H2275" s="196"/>
    </row>
    <row r="2276" spans="1:8" s="148" customFormat="1">
      <c r="A2276" s="153"/>
      <c r="B2276" s="153"/>
      <c r="C2276" s="196"/>
      <c r="D2276" s="196"/>
      <c r="E2276" s="196"/>
      <c r="F2276" s="196"/>
      <c r="G2276" s="196"/>
      <c r="H2276" s="196"/>
    </row>
    <row r="2277" spans="1:8" s="148" customFormat="1">
      <c r="A2277" s="153"/>
      <c r="B2277" s="153"/>
      <c r="C2277" s="196"/>
      <c r="D2277" s="196"/>
      <c r="E2277" s="196"/>
      <c r="F2277" s="196"/>
      <c r="G2277" s="196"/>
      <c r="H2277" s="196"/>
    </row>
    <row r="2278" spans="1:8" s="148" customFormat="1">
      <c r="A2278" s="153"/>
      <c r="B2278" s="153"/>
      <c r="C2278" s="196"/>
      <c r="D2278" s="196"/>
      <c r="E2278" s="196"/>
      <c r="F2278" s="196"/>
      <c r="G2278" s="196"/>
      <c r="H2278" s="196"/>
    </row>
    <row r="2279" spans="1:8" s="148" customFormat="1">
      <c r="A2279" s="153"/>
      <c r="B2279" s="153"/>
      <c r="C2279" s="196"/>
      <c r="D2279" s="196"/>
      <c r="E2279" s="196"/>
      <c r="F2279" s="196"/>
      <c r="G2279" s="196"/>
      <c r="H2279" s="196"/>
    </row>
    <row r="2280" spans="1:8" s="148" customFormat="1">
      <c r="A2280" s="153"/>
      <c r="B2280" s="153"/>
      <c r="C2280" s="196"/>
      <c r="D2280" s="196"/>
      <c r="E2280" s="196"/>
      <c r="F2280" s="196"/>
      <c r="G2280" s="196"/>
      <c r="H2280" s="196"/>
    </row>
    <row r="2281" spans="1:8" s="148" customFormat="1">
      <c r="A2281" s="153"/>
      <c r="B2281" s="153"/>
      <c r="C2281" s="196"/>
      <c r="D2281" s="196"/>
      <c r="E2281" s="196"/>
      <c r="F2281" s="196"/>
      <c r="G2281" s="196"/>
      <c r="H2281" s="196"/>
    </row>
    <row r="2282" spans="1:8" s="148" customFormat="1">
      <c r="A2282" s="153"/>
      <c r="B2282" s="153"/>
      <c r="C2282" s="196"/>
      <c r="D2282" s="196"/>
      <c r="E2282" s="196"/>
      <c r="F2282" s="196"/>
      <c r="G2282" s="196"/>
      <c r="H2282" s="196"/>
    </row>
    <row r="2283" spans="1:8" s="148" customFormat="1">
      <c r="A2283" s="153"/>
      <c r="B2283" s="153"/>
      <c r="C2283" s="196"/>
      <c r="D2283" s="196"/>
      <c r="E2283" s="196"/>
      <c r="F2283" s="196"/>
      <c r="G2283" s="196"/>
      <c r="H2283" s="196"/>
    </row>
    <row r="2284" spans="1:8" s="148" customFormat="1">
      <c r="A2284" s="153"/>
      <c r="B2284" s="153"/>
      <c r="C2284" s="196"/>
      <c r="D2284" s="196"/>
      <c r="E2284" s="196"/>
      <c r="F2284" s="196"/>
      <c r="G2284" s="196"/>
      <c r="H2284" s="196"/>
    </row>
    <row r="2285" spans="1:8" s="148" customFormat="1">
      <c r="A2285" s="153"/>
      <c r="B2285" s="153"/>
      <c r="C2285" s="196"/>
      <c r="D2285" s="196"/>
      <c r="E2285" s="196"/>
      <c r="F2285" s="196"/>
      <c r="G2285" s="196"/>
      <c r="H2285" s="196"/>
    </row>
    <row r="2286" spans="1:8" s="148" customFormat="1">
      <c r="A2286" s="153"/>
      <c r="B2286" s="153"/>
      <c r="C2286" s="196"/>
      <c r="D2286" s="196"/>
      <c r="E2286" s="196"/>
      <c r="F2286" s="196"/>
      <c r="G2286" s="196"/>
      <c r="H2286" s="196"/>
    </row>
    <row r="2287" spans="1:8" s="148" customFormat="1">
      <c r="A2287" s="153"/>
      <c r="B2287" s="153"/>
      <c r="C2287" s="196"/>
      <c r="D2287" s="196"/>
      <c r="E2287" s="196"/>
      <c r="F2287" s="196"/>
      <c r="G2287" s="196"/>
      <c r="H2287" s="196"/>
    </row>
    <row r="2288" spans="1:8" s="148" customFormat="1">
      <c r="A2288" s="153"/>
      <c r="B2288" s="153"/>
      <c r="C2288" s="196"/>
      <c r="D2288" s="196"/>
      <c r="E2288" s="196"/>
      <c r="F2288" s="196"/>
      <c r="G2288" s="196"/>
      <c r="H2288" s="196"/>
    </row>
    <row r="2289" spans="1:8" s="148" customFormat="1">
      <c r="A2289" s="153"/>
      <c r="B2289" s="153"/>
      <c r="C2289" s="196"/>
      <c r="D2289" s="196"/>
      <c r="E2289" s="196"/>
      <c r="F2289" s="196"/>
      <c r="G2289" s="196"/>
      <c r="H2289" s="196"/>
    </row>
    <row r="2290" spans="1:8" s="148" customFormat="1">
      <c r="A2290" s="153"/>
      <c r="B2290" s="153"/>
      <c r="C2290" s="196"/>
      <c r="D2290" s="196"/>
      <c r="E2290" s="196"/>
      <c r="F2290" s="196"/>
      <c r="G2290" s="196"/>
      <c r="H2290" s="196"/>
    </row>
    <row r="2291" spans="1:8" s="148" customFormat="1">
      <c r="A2291" s="153"/>
      <c r="B2291" s="153"/>
      <c r="C2291" s="196"/>
      <c r="D2291" s="196"/>
      <c r="E2291" s="196"/>
      <c r="F2291" s="196"/>
      <c r="G2291" s="196"/>
      <c r="H2291" s="196"/>
    </row>
    <row r="2292" spans="1:8" s="148" customFormat="1">
      <c r="A2292" s="153"/>
      <c r="B2292" s="153"/>
      <c r="C2292" s="196"/>
      <c r="D2292" s="196"/>
      <c r="E2292" s="196"/>
      <c r="F2292" s="196"/>
      <c r="G2292" s="196"/>
      <c r="H2292" s="196"/>
    </row>
    <row r="2293" spans="1:8" s="148" customFormat="1">
      <c r="A2293" s="153"/>
      <c r="B2293" s="153"/>
      <c r="C2293" s="196"/>
      <c r="D2293" s="196"/>
      <c r="E2293" s="196"/>
      <c r="F2293" s="196"/>
      <c r="G2293" s="196"/>
      <c r="H2293" s="196"/>
    </row>
    <row r="2294" spans="1:8" s="148" customFormat="1">
      <c r="A2294" s="153"/>
      <c r="B2294" s="153"/>
      <c r="C2294" s="196"/>
      <c r="D2294" s="196"/>
      <c r="E2294" s="196"/>
      <c r="F2294" s="196"/>
      <c r="G2294" s="196"/>
      <c r="H2294" s="196"/>
    </row>
    <row r="2295" spans="1:8" s="148" customFormat="1">
      <c r="A2295" s="153"/>
      <c r="B2295" s="153"/>
      <c r="C2295" s="196"/>
      <c r="D2295" s="196"/>
      <c r="E2295" s="196"/>
      <c r="F2295" s="196"/>
      <c r="G2295" s="196"/>
      <c r="H2295" s="196"/>
    </row>
    <row r="2296" spans="1:8" s="148" customFormat="1">
      <c r="A2296" s="153"/>
      <c r="B2296" s="153"/>
      <c r="C2296" s="196"/>
      <c r="D2296" s="196"/>
      <c r="E2296" s="196"/>
      <c r="F2296" s="196"/>
      <c r="G2296" s="196"/>
      <c r="H2296" s="196"/>
    </row>
    <row r="2297" spans="1:8" s="148" customFormat="1">
      <c r="A2297" s="153"/>
      <c r="B2297" s="153"/>
      <c r="C2297" s="196"/>
      <c r="D2297" s="196"/>
      <c r="E2297" s="196"/>
      <c r="F2297" s="196"/>
      <c r="G2297" s="196"/>
      <c r="H2297" s="196"/>
    </row>
    <row r="2298" spans="1:8" s="148" customFormat="1">
      <c r="A2298" s="153"/>
      <c r="B2298" s="153"/>
      <c r="C2298" s="196"/>
      <c r="D2298" s="196"/>
      <c r="E2298" s="196"/>
      <c r="F2298" s="196"/>
      <c r="G2298" s="196"/>
      <c r="H2298" s="196"/>
    </row>
    <row r="2299" spans="1:8" s="148" customFormat="1">
      <c r="A2299" s="153"/>
      <c r="B2299" s="153"/>
      <c r="C2299" s="196"/>
      <c r="D2299" s="196"/>
      <c r="E2299" s="196"/>
      <c r="F2299" s="196"/>
      <c r="G2299" s="196"/>
      <c r="H2299" s="196"/>
    </row>
    <row r="2300" spans="1:8" s="148" customFormat="1">
      <c r="A2300" s="153"/>
      <c r="B2300" s="153"/>
      <c r="C2300" s="196"/>
      <c r="D2300" s="196"/>
      <c r="E2300" s="196"/>
      <c r="F2300" s="196"/>
      <c r="G2300" s="196"/>
      <c r="H2300" s="196"/>
    </row>
    <row r="2301" spans="1:8" s="148" customFormat="1">
      <c r="A2301" s="153"/>
      <c r="B2301" s="153"/>
      <c r="C2301" s="196"/>
      <c r="D2301" s="196"/>
      <c r="E2301" s="196"/>
      <c r="F2301" s="196"/>
      <c r="G2301" s="196"/>
      <c r="H2301" s="196"/>
    </row>
    <row r="2302" spans="1:8" s="148" customFormat="1">
      <c r="A2302" s="153"/>
      <c r="B2302" s="153"/>
      <c r="C2302" s="196"/>
      <c r="D2302" s="196"/>
      <c r="E2302" s="196"/>
      <c r="F2302" s="196"/>
      <c r="G2302" s="196"/>
      <c r="H2302" s="196"/>
    </row>
    <row r="2303" spans="1:8" s="148" customFormat="1">
      <c r="A2303" s="153"/>
      <c r="B2303" s="153"/>
      <c r="C2303" s="196"/>
      <c r="D2303" s="196"/>
      <c r="E2303" s="196"/>
      <c r="F2303" s="196"/>
      <c r="G2303" s="196"/>
      <c r="H2303" s="196"/>
    </row>
    <row r="2304" spans="1:8" s="148" customFormat="1">
      <c r="A2304" s="153"/>
      <c r="B2304" s="153"/>
      <c r="C2304" s="196"/>
      <c r="D2304" s="196"/>
      <c r="E2304" s="196"/>
      <c r="F2304" s="196"/>
      <c r="G2304" s="196"/>
      <c r="H2304" s="196"/>
    </row>
    <row r="2305" spans="1:8" s="148" customFormat="1">
      <c r="A2305" s="153"/>
      <c r="B2305" s="153"/>
      <c r="C2305" s="196"/>
      <c r="D2305" s="196"/>
      <c r="E2305" s="196"/>
      <c r="F2305" s="196"/>
      <c r="G2305" s="196"/>
      <c r="H2305" s="196"/>
    </row>
    <row r="2306" spans="1:8" s="148" customFormat="1">
      <c r="A2306" s="153"/>
      <c r="B2306" s="153"/>
      <c r="C2306" s="196"/>
      <c r="D2306" s="196"/>
      <c r="E2306" s="196"/>
      <c r="F2306" s="196"/>
      <c r="G2306" s="196"/>
      <c r="H2306" s="196"/>
    </row>
    <row r="2307" spans="1:8" s="148" customFormat="1">
      <c r="A2307" s="153"/>
      <c r="B2307" s="153"/>
      <c r="C2307" s="196"/>
      <c r="D2307" s="196"/>
      <c r="E2307" s="196"/>
      <c r="F2307" s="196"/>
      <c r="G2307" s="196"/>
      <c r="H2307" s="196"/>
    </row>
    <row r="2308" spans="1:8" s="148" customFormat="1">
      <c r="A2308" s="153"/>
      <c r="B2308" s="153"/>
      <c r="C2308" s="196"/>
      <c r="D2308" s="196"/>
      <c r="E2308" s="196"/>
      <c r="F2308" s="196"/>
      <c r="G2308" s="196"/>
      <c r="H2308" s="196"/>
    </row>
    <row r="2309" spans="1:8" s="148" customFormat="1">
      <c r="A2309" s="153"/>
      <c r="B2309" s="153"/>
      <c r="C2309" s="196"/>
      <c r="D2309" s="196"/>
      <c r="E2309" s="196"/>
      <c r="F2309" s="196"/>
      <c r="G2309" s="196"/>
      <c r="H2309" s="196"/>
    </row>
    <row r="2310" spans="1:8" s="148" customFormat="1">
      <c r="A2310" s="153"/>
      <c r="B2310" s="153"/>
      <c r="C2310" s="196"/>
      <c r="D2310" s="196"/>
      <c r="E2310" s="196"/>
      <c r="F2310" s="196"/>
      <c r="G2310" s="196"/>
      <c r="H2310" s="196"/>
    </row>
    <row r="2311" spans="1:8" s="148" customFormat="1">
      <c r="A2311" s="153"/>
      <c r="B2311" s="153"/>
      <c r="C2311" s="196"/>
      <c r="D2311" s="196"/>
      <c r="E2311" s="196"/>
      <c r="F2311" s="196"/>
      <c r="G2311" s="196"/>
      <c r="H2311" s="196"/>
    </row>
    <row r="2312" spans="1:8" s="148" customFormat="1">
      <c r="A2312" s="153"/>
      <c r="B2312" s="153"/>
      <c r="C2312" s="196"/>
      <c r="D2312" s="196"/>
      <c r="E2312" s="196"/>
      <c r="F2312" s="196"/>
      <c r="G2312" s="196"/>
      <c r="H2312" s="196"/>
    </row>
    <row r="2313" spans="1:8" s="148" customFormat="1">
      <c r="A2313" s="153"/>
      <c r="B2313" s="153"/>
      <c r="C2313" s="196"/>
      <c r="D2313" s="196"/>
      <c r="E2313" s="196"/>
      <c r="F2313" s="196"/>
      <c r="G2313" s="196"/>
      <c r="H2313" s="196"/>
    </row>
    <row r="2314" spans="1:8" s="148" customFormat="1">
      <c r="A2314" s="153"/>
      <c r="B2314" s="153"/>
      <c r="C2314" s="196"/>
      <c r="D2314" s="196"/>
      <c r="E2314" s="196"/>
      <c r="F2314" s="196"/>
      <c r="G2314" s="196"/>
      <c r="H2314" s="196"/>
    </row>
    <row r="2315" spans="1:8" s="148" customFormat="1">
      <c r="A2315" s="153"/>
      <c r="B2315" s="153"/>
      <c r="C2315" s="196"/>
      <c r="D2315" s="196"/>
      <c r="E2315" s="196"/>
      <c r="F2315" s="196"/>
      <c r="G2315" s="196"/>
      <c r="H2315" s="196"/>
    </row>
    <row r="2316" spans="1:8" s="148" customFormat="1">
      <c r="A2316" s="153"/>
      <c r="B2316" s="153"/>
      <c r="C2316" s="196"/>
      <c r="D2316" s="196"/>
      <c r="E2316" s="196"/>
      <c r="F2316" s="196"/>
      <c r="G2316" s="196"/>
      <c r="H2316" s="196"/>
    </row>
    <row r="2317" spans="1:8" s="148" customFormat="1">
      <c r="A2317" s="153"/>
      <c r="B2317" s="153"/>
      <c r="C2317" s="196"/>
      <c r="D2317" s="196"/>
      <c r="E2317" s="196"/>
      <c r="F2317" s="196"/>
      <c r="G2317" s="196"/>
      <c r="H2317" s="196"/>
    </row>
    <row r="2318" spans="1:8" s="148" customFormat="1">
      <c r="A2318" s="153"/>
      <c r="B2318" s="153"/>
      <c r="C2318" s="196"/>
      <c r="D2318" s="196"/>
      <c r="E2318" s="196"/>
      <c r="F2318" s="196"/>
      <c r="G2318" s="196"/>
      <c r="H2318" s="196"/>
    </row>
    <row r="2319" spans="1:8" s="148" customFormat="1">
      <c r="A2319" s="153"/>
      <c r="B2319" s="153"/>
      <c r="C2319" s="196"/>
      <c r="D2319" s="196"/>
      <c r="E2319" s="196"/>
      <c r="F2319" s="196"/>
      <c r="G2319" s="196"/>
      <c r="H2319" s="196"/>
    </row>
    <row r="2320" spans="1:8" s="148" customFormat="1">
      <c r="A2320" s="153"/>
      <c r="B2320" s="153"/>
      <c r="C2320" s="196"/>
      <c r="D2320" s="196"/>
      <c r="E2320" s="196"/>
      <c r="F2320" s="196"/>
      <c r="G2320" s="196"/>
      <c r="H2320" s="196"/>
    </row>
    <row r="2321" spans="1:8" s="148" customFormat="1">
      <c r="A2321" s="153"/>
      <c r="B2321" s="153"/>
      <c r="C2321" s="196"/>
      <c r="D2321" s="196"/>
      <c r="E2321" s="196"/>
      <c r="F2321" s="196"/>
      <c r="G2321" s="196"/>
      <c r="H2321" s="196"/>
    </row>
    <row r="2322" spans="1:8" s="148" customFormat="1">
      <c r="A2322" s="153"/>
      <c r="B2322" s="153"/>
      <c r="C2322" s="196"/>
      <c r="D2322" s="196"/>
      <c r="E2322" s="196"/>
      <c r="F2322" s="196"/>
      <c r="G2322" s="196"/>
      <c r="H2322" s="196"/>
    </row>
    <row r="2323" spans="1:8" s="148" customFormat="1">
      <c r="A2323" s="153"/>
      <c r="B2323" s="153"/>
      <c r="C2323" s="196"/>
      <c r="D2323" s="196"/>
      <c r="E2323" s="196"/>
      <c r="F2323" s="196"/>
      <c r="G2323" s="196"/>
      <c r="H2323" s="196"/>
    </row>
    <row r="2324" spans="1:8" s="148" customFormat="1">
      <c r="A2324" s="153"/>
      <c r="B2324" s="153"/>
      <c r="C2324" s="196"/>
      <c r="D2324" s="196"/>
      <c r="E2324" s="196"/>
      <c r="F2324" s="196"/>
      <c r="G2324" s="196"/>
      <c r="H2324" s="196"/>
    </row>
    <row r="2325" spans="1:8" s="148" customFormat="1">
      <c r="A2325" s="153"/>
      <c r="B2325" s="153"/>
      <c r="C2325" s="196"/>
      <c r="D2325" s="196"/>
      <c r="E2325" s="196"/>
      <c r="F2325" s="196"/>
      <c r="G2325" s="196"/>
      <c r="H2325" s="196"/>
    </row>
    <row r="2326" spans="1:8" s="148" customFormat="1">
      <c r="A2326" s="153"/>
      <c r="B2326" s="153"/>
      <c r="C2326" s="196"/>
      <c r="D2326" s="196"/>
      <c r="E2326" s="196"/>
      <c r="F2326" s="196"/>
      <c r="G2326" s="196"/>
      <c r="H2326" s="196"/>
    </row>
    <row r="2327" spans="1:8" s="148" customFormat="1">
      <c r="A2327" s="153"/>
      <c r="B2327" s="153"/>
      <c r="C2327" s="196"/>
      <c r="D2327" s="196"/>
      <c r="E2327" s="196"/>
      <c r="F2327" s="196"/>
      <c r="G2327" s="196"/>
      <c r="H2327" s="196"/>
    </row>
    <row r="2328" spans="1:8" s="148" customFormat="1">
      <c r="A2328" s="153"/>
      <c r="B2328" s="153"/>
      <c r="C2328" s="196"/>
      <c r="D2328" s="196"/>
      <c r="E2328" s="196"/>
      <c r="F2328" s="196"/>
      <c r="G2328" s="196"/>
      <c r="H2328" s="196"/>
    </row>
    <row r="2329" spans="1:8" s="148" customFormat="1">
      <c r="A2329" s="153"/>
      <c r="B2329" s="153"/>
      <c r="C2329" s="196"/>
      <c r="D2329" s="196"/>
      <c r="E2329" s="196"/>
      <c r="F2329" s="196"/>
      <c r="G2329" s="196"/>
      <c r="H2329" s="196"/>
    </row>
    <row r="2330" spans="1:8" s="148" customFormat="1">
      <c r="A2330" s="153"/>
      <c r="B2330" s="153"/>
      <c r="C2330" s="196"/>
      <c r="D2330" s="196"/>
      <c r="E2330" s="196"/>
      <c r="F2330" s="196"/>
      <c r="G2330" s="196"/>
      <c r="H2330" s="196"/>
    </row>
    <row r="2331" spans="1:8" s="148" customFormat="1">
      <c r="A2331" s="153"/>
      <c r="B2331" s="153"/>
      <c r="C2331" s="196"/>
      <c r="D2331" s="196"/>
      <c r="E2331" s="196"/>
      <c r="F2331" s="196"/>
      <c r="G2331" s="196"/>
      <c r="H2331" s="196"/>
    </row>
    <row r="2332" spans="1:8" s="148" customFormat="1">
      <c r="A2332" s="153"/>
      <c r="B2332" s="153"/>
      <c r="C2332" s="196"/>
      <c r="D2332" s="196"/>
      <c r="E2332" s="196"/>
      <c r="F2332" s="196"/>
      <c r="G2332" s="196"/>
      <c r="H2332" s="196"/>
    </row>
    <row r="2333" spans="1:8" s="148" customFormat="1">
      <c r="A2333" s="153"/>
      <c r="B2333" s="153"/>
      <c r="C2333" s="196"/>
      <c r="D2333" s="196"/>
      <c r="E2333" s="196"/>
      <c r="F2333" s="196"/>
      <c r="G2333" s="196"/>
      <c r="H2333" s="196"/>
    </row>
    <row r="2334" spans="1:8" s="148" customFormat="1">
      <c r="A2334" s="153"/>
      <c r="B2334" s="153"/>
      <c r="C2334" s="196"/>
      <c r="D2334" s="196"/>
      <c r="E2334" s="196"/>
      <c r="F2334" s="196"/>
      <c r="G2334" s="196"/>
      <c r="H2334" s="196"/>
    </row>
    <row r="2335" spans="1:8" s="148" customFormat="1">
      <c r="A2335" s="153"/>
      <c r="B2335" s="153"/>
      <c r="C2335" s="196"/>
      <c r="D2335" s="196"/>
      <c r="E2335" s="196"/>
      <c r="F2335" s="196"/>
      <c r="G2335" s="196"/>
      <c r="H2335" s="196"/>
    </row>
    <row r="2336" spans="1:8" s="148" customFormat="1">
      <c r="A2336" s="153"/>
      <c r="B2336" s="153"/>
      <c r="C2336" s="196"/>
      <c r="D2336" s="196"/>
      <c r="E2336" s="196"/>
      <c r="F2336" s="196"/>
      <c r="G2336" s="196"/>
      <c r="H2336" s="196"/>
    </row>
    <row r="2337" spans="1:8" s="148" customFormat="1">
      <c r="A2337" s="153"/>
      <c r="B2337" s="153"/>
      <c r="C2337" s="196"/>
      <c r="D2337" s="196"/>
      <c r="E2337" s="196"/>
      <c r="F2337" s="196"/>
      <c r="G2337" s="196"/>
      <c r="H2337" s="196"/>
    </row>
    <row r="2338" spans="1:8" s="148" customFormat="1">
      <c r="A2338" s="153"/>
      <c r="B2338" s="153"/>
      <c r="C2338" s="196"/>
      <c r="D2338" s="196"/>
      <c r="E2338" s="196"/>
      <c r="F2338" s="196"/>
      <c r="G2338" s="196"/>
      <c r="H2338" s="196"/>
    </row>
    <row r="2339" spans="1:8" s="148" customFormat="1">
      <c r="A2339" s="153"/>
      <c r="B2339" s="153"/>
      <c r="C2339" s="196"/>
      <c r="D2339" s="196"/>
      <c r="E2339" s="196"/>
      <c r="F2339" s="196"/>
      <c r="G2339" s="196"/>
      <c r="H2339" s="196"/>
    </row>
    <row r="2340" spans="1:8" s="148" customFormat="1">
      <c r="A2340" s="153"/>
      <c r="B2340" s="153"/>
      <c r="C2340" s="196"/>
      <c r="D2340" s="196"/>
      <c r="E2340" s="196"/>
      <c r="F2340" s="196"/>
      <c r="G2340" s="196"/>
      <c r="H2340" s="196"/>
    </row>
    <row r="2341" spans="1:8" s="148" customFormat="1">
      <c r="A2341" s="153"/>
      <c r="B2341" s="153"/>
      <c r="C2341" s="196"/>
      <c r="D2341" s="196"/>
      <c r="E2341" s="196"/>
      <c r="F2341" s="196"/>
      <c r="G2341" s="196"/>
      <c r="H2341" s="196"/>
    </row>
    <row r="2342" spans="1:8" s="148" customFormat="1">
      <c r="A2342" s="153"/>
      <c r="B2342" s="153"/>
      <c r="C2342" s="196"/>
      <c r="D2342" s="196"/>
      <c r="E2342" s="196"/>
      <c r="F2342" s="196"/>
      <c r="G2342" s="196"/>
      <c r="H2342" s="196"/>
    </row>
    <row r="2343" spans="1:8" s="148" customFormat="1">
      <c r="A2343" s="153"/>
      <c r="B2343" s="153"/>
      <c r="C2343" s="196"/>
      <c r="D2343" s="196"/>
      <c r="E2343" s="196"/>
      <c r="F2343" s="196"/>
      <c r="G2343" s="196"/>
      <c r="H2343" s="196"/>
    </row>
    <row r="2344" spans="1:8" s="148" customFormat="1">
      <c r="A2344" s="153"/>
      <c r="B2344" s="153"/>
      <c r="C2344" s="196"/>
      <c r="D2344" s="196"/>
      <c r="E2344" s="196"/>
      <c r="F2344" s="196"/>
      <c r="G2344" s="196"/>
      <c r="H2344" s="196"/>
    </row>
    <row r="2345" spans="1:8" s="148" customFormat="1">
      <c r="A2345" s="153"/>
      <c r="B2345" s="153"/>
      <c r="C2345" s="196"/>
      <c r="D2345" s="196"/>
      <c r="E2345" s="196"/>
      <c r="F2345" s="196"/>
      <c r="G2345" s="196"/>
      <c r="H2345" s="196"/>
    </row>
    <row r="2346" spans="1:8" s="148" customFormat="1">
      <c r="A2346" s="153"/>
      <c r="B2346" s="153"/>
      <c r="C2346" s="196"/>
      <c r="D2346" s="196"/>
      <c r="E2346" s="196"/>
      <c r="F2346" s="196"/>
      <c r="G2346" s="196"/>
      <c r="H2346" s="196"/>
    </row>
    <row r="2347" spans="1:8" s="148" customFormat="1">
      <c r="A2347" s="153"/>
      <c r="B2347" s="153"/>
      <c r="C2347" s="196"/>
      <c r="D2347" s="196"/>
      <c r="E2347" s="196"/>
      <c r="F2347" s="196"/>
      <c r="G2347" s="196"/>
      <c r="H2347" s="196"/>
    </row>
    <row r="2348" spans="1:8" s="148" customFormat="1">
      <c r="A2348" s="153"/>
      <c r="B2348" s="153"/>
      <c r="C2348" s="196"/>
      <c r="D2348" s="196"/>
      <c r="E2348" s="196"/>
      <c r="F2348" s="196"/>
      <c r="G2348" s="196"/>
      <c r="H2348" s="196"/>
    </row>
    <row r="2349" spans="1:8" s="148" customFormat="1">
      <c r="A2349" s="153"/>
      <c r="B2349" s="153"/>
      <c r="C2349" s="196"/>
      <c r="D2349" s="196"/>
      <c r="E2349" s="196"/>
      <c r="F2349" s="196"/>
      <c r="G2349" s="196"/>
      <c r="H2349" s="196"/>
    </row>
    <row r="2350" spans="1:8" s="148" customFormat="1">
      <c r="A2350" s="153"/>
      <c r="B2350" s="153"/>
      <c r="C2350" s="196"/>
      <c r="D2350" s="196"/>
      <c r="E2350" s="196"/>
      <c r="F2350" s="196"/>
      <c r="G2350" s="196"/>
      <c r="H2350" s="196"/>
    </row>
    <row r="2351" spans="1:8" s="148" customFormat="1">
      <c r="A2351" s="153"/>
      <c r="B2351" s="153"/>
      <c r="C2351" s="196"/>
      <c r="D2351" s="196"/>
      <c r="E2351" s="196"/>
      <c r="F2351" s="196"/>
      <c r="G2351" s="196"/>
      <c r="H2351" s="196"/>
    </row>
    <row r="2352" spans="1:8" s="148" customFormat="1">
      <c r="A2352" s="153"/>
      <c r="B2352" s="153"/>
      <c r="C2352" s="196"/>
      <c r="D2352" s="196"/>
      <c r="E2352" s="196"/>
      <c r="F2352" s="196"/>
      <c r="G2352" s="196"/>
      <c r="H2352" s="196"/>
    </row>
    <row r="2353" spans="1:8" s="148" customFormat="1">
      <c r="A2353" s="153"/>
      <c r="B2353" s="153"/>
      <c r="C2353" s="196"/>
      <c r="D2353" s="196"/>
      <c r="E2353" s="196"/>
      <c r="F2353" s="196"/>
      <c r="G2353" s="196"/>
      <c r="H2353" s="196"/>
    </row>
    <row r="2354" spans="1:8" s="148" customFormat="1">
      <c r="A2354" s="153"/>
      <c r="B2354" s="153"/>
      <c r="C2354" s="196"/>
      <c r="D2354" s="196"/>
      <c r="E2354" s="196"/>
      <c r="F2354" s="196"/>
      <c r="G2354" s="196"/>
      <c r="H2354" s="196"/>
    </row>
    <row r="2355" spans="1:8" s="148" customFormat="1">
      <c r="A2355" s="153"/>
      <c r="B2355" s="153"/>
      <c r="C2355" s="196"/>
      <c r="D2355" s="196"/>
      <c r="E2355" s="196"/>
      <c r="F2355" s="196"/>
      <c r="G2355" s="196"/>
      <c r="H2355" s="196"/>
    </row>
    <row r="2356" spans="1:8" s="148" customFormat="1">
      <c r="A2356" s="153"/>
      <c r="B2356" s="153"/>
      <c r="C2356" s="196"/>
      <c r="D2356" s="196"/>
      <c r="E2356" s="196"/>
      <c r="F2356" s="196"/>
      <c r="G2356" s="196"/>
      <c r="H2356" s="196"/>
    </row>
    <row r="2357" spans="1:8" s="148" customFormat="1">
      <c r="A2357" s="153"/>
      <c r="B2357" s="153"/>
      <c r="C2357" s="196"/>
      <c r="D2357" s="196"/>
      <c r="E2357" s="196"/>
      <c r="F2357" s="196"/>
      <c r="G2357" s="196"/>
      <c r="H2357" s="196"/>
    </row>
    <row r="2358" spans="1:8" s="148" customFormat="1">
      <c r="A2358" s="153"/>
      <c r="B2358" s="153"/>
      <c r="C2358" s="196"/>
      <c r="D2358" s="196"/>
      <c r="E2358" s="196"/>
      <c r="F2358" s="196"/>
      <c r="G2358" s="196"/>
      <c r="H2358" s="196"/>
    </row>
    <row r="2359" spans="1:8" s="148" customFormat="1">
      <c r="A2359" s="153"/>
      <c r="B2359" s="153"/>
      <c r="C2359" s="196"/>
      <c r="D2359" s="196"/>
      <c r="E2359" s="196"/>
      <c r="F2359" s="196"/>
      <c r="G2359" s="196"/>
      <c r="H2359" s="196"/>
    </row>
    <row r="2360" spans="1:8" s="148" customFormat="1">
      <c r="A2360" s="153"/>
      <c r="B2360" s="153"/>
      <c r="C2360" s="196"/>
      <c r="D2360" s="196"/>
      <c r="E2360" s="196"/>
      <c r="F2360" s="196"/>
      <c r="G2360" s="196"/>
      <c r="H2360" s="196"/>
    </row>
    <row r="2361" spans="1:8" s="148" customFormat="1">
      <c r="A2361" s="153"/>
      <c r="B2361" s="153"/>
      <c r="C2361" s="196"/>
      <c r="D2361" s="196"/>
      <c r="E2361" s="196"/>
      <c r="F2361" s="196"/>
      <c r="G2361" s="196"/>
      <c r="H2361" s="196"/>
    </row>
    <row r="2362" spans="1:8" s="148" customFormat="1">
      <c r="A2362" s="153"/>
      <c r="B2362" s="153"/>
      <c r="C2362" s="196"/>
      <c r="D2362" s="196"/>
      <c r="E2362" s="196"/>
      <c r="F2362" s="196"/>
      <c r="G2362" s="196"/>
      <c r="H2362" s="196"/>
    </row>
    <row r="2363" spans="1:8" s="148" customFormat="1">
      <c r="A2363" s="153"/>
      <c r="B2363" s="153"/>
      <c r="C2363" s="196"/>
      <c r="D2363" s="196"/>
      <c r="E2363" s="196"/>
      <c r="F2363" s="196"/>
      <c r="G2363" s="196"/>
      <c r="H2363" s="196"/>
    </row>
    <row r="2364" spans="1:8" s="148" customFormat="1">
      <c r="A2364" s="153"/>
      <c r="B2364" s="153"/>
      <c r="C2364" s="196"/>
      <c r="D2364" s="196"/>
      <c r="E2364" s="196"/>
      <c r="F2364" s="196"/>
      <c r="G2364" s="196"/>
      <c r="H2364" s="196"/>
    </row>
    <row r="2365" spans="1:8" s="148" customFormat="1">
      <c r="A2365" s="153"/>
      <c r="B2365" s="153"/>
      <c r="C2365" s="196"/>
      <c r="D2365" s="196"/>
      <c r="E2365" s="196"/>
      <c r="F2365" s="196"/>
      <c r="G2365" s="196"/>
      <c r="H2365" s="196"/>
    </row>
    <row r="2366" spans="1:8" s="148" customFormat="1">
      <c r="A2366" s="153"/>
      <c r="B2366" s="153"/>
      <c r="C2366" s="196"/>
      <c r="D2366" s="196"/>
      <c r="E2366" s="196"/>
      <c r="F2366" s="196"/>
      <c r="G2366" s="196"/>
      <c r="H2366" s="196"/>
    </row>
    <row r="2367" spans="1:8" s="148" customFormat="1">
      <c r="A2367" s="153"/>
      <c r="B2367" s="153"/>
      <c r="C2367" s="196"/>
      <c r="D2367" s="196"/>
      <c r="E2367" s="196"/>
      <c r="F2367" s="196"/>
      <c r="G2367" s="196"/>
      <c r="H2367" s="196"/>
    </row>
    <row r="2368" spans="1:8" s="148" customFormat="1">
      <c r="A2368" s="153"/>
      <c r="B2368" s="153"/>
      <c r="C2368" s="196"/>
      <c r="D2368" s="196"/>
      <c r="E2368" s="196"/>
      <c r="F2368" s="196"/>
      <c r="G2368" s="196"/>
      <c r="H2368" s="196"/>
    </row>
    <row r="2369" spans="1:8" s="148" customFormat="1">
      <c r="A2369" s="153"/>
      <c r="B2369" s="153"/>
      <c r="C2369" s="196"/>
      <c r="D2369" s="196"/>
      <c r="E2369" s="196"/>
      <c r="F2369" s="196"/>
      <c r="G2369" s="196"/>
      <c r="H2369" s="196"/>
    </row>
    <row r="2370" spans="1:8" s="148" customFormat="1">
      <c r="A2370" s="153"/>
      <c r="B2370" s="153"/>
      <c r="C2370" s="196"/>
      <c r="D2370" s="196"/>
      <c r="E2370" s="196"/>
      <c r="F2370" s="196"/>
      <c r="G2370" s="196"/>
      <c r="H2370" s="196"/>
    </row>
    <row r="2371" spans="1:8" s="148" customFormat="1">
      <c r="A2371" s="153"/>
      <c r="B2371" s="153"/>
      <c r="C2371" s="196"/>
      <c r="D2371" s="196"/>
      <c r="E2371" s="196"/>
      <c r="F2371" s="196"/>
      <c r="G2371" s="196"/>
      <c r="H2371" s="196"/>
    </row>
    <row r="2372" spans="1:8" s="148" customFormat="1">
      <c r="A2372" s="153"/>
      <c r="B2372" s="153"/>
      <c r="C2372" s="196"/>
      <c r="D2372" s="196"/>
      <c r="E2372" s="196"/>
      <c r="F2372" s="196"/>
      <c r="G2372" s="196"/>
      <c r="H2372" s="196"/>
    </row>
    <row r="2373" spans="1:8" s="148" customFormat="1">
      <c r="A2373" s="153"/>
      <c r="B2373" s="153"/>
      <c r="C2373" s="196"/>
      <c r="D2373" s="196"/>
      <c r="E2373" s="196"/>
      <c r="F2373" s="196"/>
      <c r="G2373" s="196"/>
      <c r="H2373" s="196"/>
    </row>
    <row r="2374" spans="1:8" s="148" customFormat="1">
      <c r="A2374" s="153"/>
      <c r="B2374" s="153"/>
      <c r="C2374" s="196"/>
      <c r="D2374" s="196"/>
      <c r="E2374" s="196"/>
      <c r="F2374" s="196"/>
      <c r="G2374" s="196"/>
      <c r="H2374" s="196"/>
    </row>
    <row r="2375" spans="1:8" s="148" customFormat="1">
      <c r="A2375" s="153"/>
      <c r="B2375" s="153"/>
      <c r="C2375" s="196"/>
      <c r="D2375" s="196"/>
      <c r="E2375" s="196"/>
      <c r="F2375" s="196"/>
      <c r="G2375" s="196"/>
      <c r="H2375" s="196"/>
    </row>
    <row r="2376" spans="1:8" s="148" customFormat="1">
      <c r="A2376" s="153"/>
      <c r="B2376" s="153"/>
      <c r="C2376" s="196"/>
      <c r="D2376" s="196"/>
      <c r="E2376" s="196"/>
      <c r="F2376" s="196"/>
      <c r="G2376" s="196"/>
      <c r="H2376" s="196"/>
    </row>
    <row r="2377" spans="1:8" s="148" customFormat="1">
      <c r="A2377" s="153"/>
      <c r="B2377" s="153"/>
      <c r="C2377" s="196"/>
      <c r="D2377" s="196"/>
      <c r="E2377" s="196"/>
      <c r="F2377" s="196"/>
      <c r="G2377" s="196"/>
      <c r="H2377" s="196"/>
    </row>
    <row r="2378" spans="1:8" s="148" customFormat="1">
      <c r="A2378" s="153"/>
      <c r="B2378" s="153"/>
      <c r="C2378" s="196"/>
      <c r="D2378" s="196"/>
      <c r="E2378" s="196"/>
      <c r="F2378" s="196"/>
      <c r="G2378" s="196"/>
      <c r="H2378" s="196"/>
    </row>
    <row r="2379" spans="1:8" s="148" customFormat="1">
      <c r="A2379" s="153"/>
      <c r="B2379" s="153"/>
      <c r="C2379" s="196"/>
      <c r="D2379" s="196"/>
      <c r="E2379" s="196"/>
      <c r="F2379" s="196"/>
      <c r="G2379" s="196"/>
      <c r="H2379" s="196"/>
    </row>
    <row r="2380" spans="1:8" s="148" customFormat="1">
      <c r="A2380" s="153"/>
      <c r="B2380" s="153"/>
      <c r="C2380" s="196"/>
      <c r="D2380" s="196"/>
      <c r="E2380" s="196"/>
      <c r="F2380" s="196"/>
      <c r="G2380" s="196"/>
      <c r="H2380" s="196"/>
    </row>
    <row r="2381" spans="1:8" s="148" customFormat="1">
      <c r="A2381" s="153"/>
      <c r="B2381" s="153"/>
      <c r="C2381" s="196"/>
      <c r="D2381" s="196"/>
      <c r="E2381" s="196"/>
      <c r="F2381" s="196"/>
      <c r="G2381" s="196"/>
      <c r="H2381" s="196"/>
    </row>
    <row r="2382" spans="1:8" s="148" customFormat="1">
      <c r="A2382" s="153"/>
      <c r="B2382" s="153"/>
      <c r="C2382" s="196"/>
      <c r="D2382" s="196"/>
      <c r="E2382" s="196"/>
      <c r="F2382" s="196"/>
      <c r="G2382" s="196"/>
      <c r="H2382" s="196"/>
    </row>
    <row r="2383" spans="1:8" s="148" customFormat="1">
      <c r="A2383" s="153"/>
      <c r="B2383" s="153"/>
      <c r="C2383" s="196"/>
      <c r="D2383" s="196"/>
      <c r="E2383" s="196"/>
      <c r="F2383" s="196"/>
      <c r="G2383" s="196"/>
      <c r="H2383" s="196"/>
    </row>
    <row r="2384" spans="1:8" s="148" customFormat="1">
      <c r="A2384" s="153"/>
      <c r="B2384" s="153"/>
      <c r="C2384" s="196"/>
      <c r="D2384" s="196"/>
      <c r="E2384" s="196"/>
      <c r="F2384" s="196"/>
      <c r="G2384" s="196"/>
      <c r="H2384" s="196"/>
    </row>
    <row r="2385" spans="1:8" s="148" customFormat="1">
      <c r="A2385" s="153"/>
      <c r="B2385" s="153"/>
      <c r="C2385" s="196"/>
      <c r="D2385" s="196"/>
      <c r="E2385" s="196"/>
      <c r="F2385" s="196"/>
      <c r="G2385" s="196"/>
      <c r="H2385" s="196"/>
    </row>
    <row r="2386" spans="1:8" s="148" customFormat="1">
      <c r="A2386" s="153"/>
      <c r="B2386" s="153"/>
      <c r="C2386" s="196"/>
      <c r="D2386" s="196"/>
      <c r="E2386" s="196"/>
      <c r="F2386" s="196"/>
      <c r="G2386" s="196"/>
      <c r="H2386" s="196"/>
    </row>
    <row r="2387" spans="1:8" s="148" customFormat="1">
      <c r="A2387" s="153"/>
      <c r="B2387" s="153"/>
      <c r="C2387" s="196"/>
      <c r="D2387" s="196"/>
      <c r="E2387" s="196"/>
      <c r="F2387" s="196"/>
      <c r="G2387" s="196"/>
      <c r="H2387" s="196"/>
    </row>
    <row r="2388" spans="1:8" s="148" customFormat="1">
      <c r="A2388" s="153"/>
      <c r="B2388" s="153"/>
      <c r="C2388" s="196"/>
      <c r="D2388" s="196"/>
      <c r="E2388" s="196"/>
      <c r="F2388" s="196"/>
      <c r="G2388" s="196"/>
      <c r="H2388" s="196"/>
    </row>
    <row r="2389" spans="1:8" s="148" customFormat="1">
      <c r="A2389" s="153"/>
      <c r="B2389" s="153"/>
      <c r="C2389" s="196"/>
      <c r="D2389" s="196"/>
      <c r="E2389" s="196"/>
      <c r="F2389" s="196"/>
      <c r="G2389" s="196"/>
      <c r="H2389" s="196"/>
    </row>
    <row r="2390" spans="1:8" s="148" customFormat="1">
      <c r="A2390" s="153"/>
      <c r="B2390" s="153"/>
      <c r="C2390" s="196"/>
      <c r="D2390" s="196"/>
      <c r="E2390" s="196"/>
      <c r="F2390" s="196"/>
      <c r="G2390" s="196"/>
      <c r="H2390" s="196"/>
    </row>
    <row r="2391" spans="1:8" s="148" customFormat="1">
      <c r="A2391" s="153"/>
      <c r="B2391" s="153"/>
      <c r="C2391" s="196"/>
      <c r="D2391" s="196"/>
      <c r="E2391" s="196"/>
      <c r="F2391" s="196"/>
      <c r="G2391" s="196"/>
      <c r="H2391" s="196"/>
    </row>
    <row r="2392" spans="1:8" s="148" customFormat="1">
      <c r="A2392" s="153"/>
      <c r="B2392" s="153"/>
      <c r="C2392" s="196"/>
      <c r="D2392" s="196"/>
      <c r="E2392" s="196"/>
      <c r="F2392" s="196"/>
      <c r="G2392" s="196"/>
      <c r="H2392" s="196"/>
    </row>
    <row r="2393" spans="1:8" s="148" customFormat="1">
      <c r="A2393" s="153"/>
      <c r="B2393" s="153"/>
      <c r="C2393" s="196"/>
      <c r="D2393" s="196"/>
      <c r="E2393" s="196"/>
      <c r="F2393" s="196"/>
      <c r="G2393" s="196"/>
      <c r="H2393" s="196"/>
    </row>
    <row r="2394" spans="1:8" s="148" customFormat="1">
      <c r="A2394" s="153"/>
      <c r="B2394" s="153"/>
      <c r="C2394" s="196"/>
      <c r="D2394" s="196"/>
      <c r="E2394" s="196"/>
      <c r="F2394" s="196"/>
      <c r="G2394" s="196"/>
      <c r="H2394" s="196"/>
    </row>
    <row r="2395" spans="1:8" s="148" customFormat="1">
      <c r="A2395" s="153"/>
      <c r="B2395" s="153"/>
      <c r="C2395" s="196"/>
      <c r="D2395" s="196"/>
      <c r="E2395" s="196"/>
      <c r="F2395" s="196"/>
      <c r="G2395" s="196"/>
      <c r="H2395" s="196"/>
    </row>
    <row r="2396" spans="1:8" s="148" customFormat="1">
      <c r="A2396" s="153"/>
      <c r="B2396" s="153"/>
      <c r="C2396" s="196"/>
      <c r="D2396" s="196"/>
      <c r="E2396" s="196"/>
      <c r="F2396" s="196"/>
      <c r="G2396" s="196"/>
      <c r="H2396" s="196"/>
    </row>
    <row r="2397" spans="1:8" s="148" customFormat="1">
      <c r="A2397" s="153"/>
      <c r="B2397" s="153"/>
      <c r="C2397" s="196"/>
      <c r="D2397" s="196"/>
      <c r="E2397" s="196"/>
      <c r="F2397" s="196"/>
      <c r="G2397" s="196"/>
      <c r="H2397" s="196"/>
    </row>
    <row r="2398" spans="1:8" s="148" customFormat="1">
      <c r="A2398" s="153"/>
      <c r="B2398" s="153"/>
      <c r="C2398" s="196"/>
      <c r="D2398" s="196"/>
      <c r="E2398" s="196"/>
      <c r="F2398" s="196"/>
      <c r="G2398" s="196"/>
      <c r="H2398" s="196"/>
    </row>
    <row r="2399" spans="1:8" s="148" customFormat="1">
      <c r="A2399" s="153"/>
      <c r="B2399" s="153"/>
      <c r="C2399" s="196"/>
      <c r="D2399" s="196"/>
      <c r="E2399" s="196"/>
      <c r="F2399" s="196"/>
      <c r="G2399" s="196"/>
      <c r="H2399" s="196"/>
    </row>
    <row r="2400" spans="1:8" s="148" customFormat="1">
      <c r="A2400" s="153"/>
      <c r="B2400" s="153"/>
      <c r="C2400" s="196"/>
      <c r="D2400" s="196"/>
      <c r="E2400" s="196"/>
      <c r="F2400" s="196"/>
      <c r="G2400" s="196"/>
      <c r="H2400" s="196"/>
    </row>
    <row r="2401" spans="1:8" s="148" customFormat="1">
      <c r="A2401" s="153"/>
      <c r="B2401" s="153"/>
      <c r="C2401" s="196"/>
      <c r="D2401" s="196"/>
      <c r="E2401" s="196"/>
      <c r="F2401" s="196"/>
      <c r="G2401" s="196"/>
      <c r="H2401" s="196"/>
    </row>
    <row r="2402" spans="1:8" s="148" customFormat="1">
      <c r="A2402" s="153"/>
      <c r="B2402" s="153"/>
      <c r="C2402" s="196"/>
      <c r="D2402" s="196"/>
      <c r="E2402" s="196"/>
      <c r="F2402" s="196"/>
      <c r="G2402" s="196"/>
      <c r="H2402" s="196"/>
    </row>
    <row r="2403" spans="1:8" s="148" customFormat="1">
      <c r="A2403" s="153"/>
      <c r="B2403" s="153"/>
      <c r="C2403" s="196"/>
      <c r="D2403" s="196"/>
      <c r="E2403" s="196"/>
      <c r="F2403" s="196"/>
      <c r="G2403" s="196"/>
      <c r="H2403" s="196"/>
    </row>
    <row r="2404" spans="1:8" s="148" customFormat="1">
      <c r="A2404" s="153"/>
      <c r="B2404" s="153"/>
      <c r="C2404" s="196"/>
      <c r="D2404" s="196"/>
      <c r="E2404" s="196"/>
      <c r="F2404" s="196"/>
      <c r="G2404" s="196"/>
      <c r="H2404" s="196"/>
    </row>
    <row r="2405" spans="1:8" s="148" customFormat="1">
      <c r="A2405" s="153"/>
      <c r="B2405" s="153"/>
      <c r="C2405" s="196"/>
      <c r="D2405" s="196"/>
      <c r="E2405" s="196"/>
      <c r="F2405" s="196"/>
      <c r="G2405" s="196"/>
      <c r="H2405" s="196"/>
    </row>
    <row r="2406" spans="1:8" s="148" customFormat="1">
      <c r="A2406" s="153"/>
      <c r="B2406" s="153"/>
      <c r="C2406" s="196"/>
      <c r="D2406" s="196"/>
      <c r="E2406" s="196"/>
      <c r="F2406" s="196"/>
      <c r="G2406" s="196"/>
      <c r="H2406" s="196"/>
    </row>
    <row r="2407" spans="1:8" s="148" customFormat="1">
      <c r="A2407" s="153"/>
      <c r="B2407" s="153"/>
      <c r="C2407" s="196"/>
      <c r="D2407" s="196"/>
      <c r="E2407" s="196"/>
      <c r="F2407" s="196"/>
      <c r="G2407" s="196"/>
      <c r="H2407" s="196"/>
    </row>
    <row r="2408" spans="1:8" s="148" customFormat="1">
      <c r="A2408" s="153"/>
      <c r="B2408" s="153"/>
      <c r="C2408" s="196"/>
      <c r="D2408" s="196"/>
      <c r="E2408" s="196"/>
      <c r="F2408" s="196"/>
      <c r="G2408" s="196"/>
      <c r="H2408" s="196"/>
    </row>
    <row r="2409" spans="1:8" s="148" customFormat="1">
      <c r="A2409" s="153"/>
      <c r="B2409" s="153"/>
      <c r="C2409" s="196"/>
      <c r="D2409" s="196"/>
      <c r="E2409" s="196"/>
      <c r="F2409" s="196"/>
      <c r="G2409" s="196"/>
      <c r="H2409" s="196"/>
    </row>
    <row r="2410" spans="1:8" s="148" customFormat="1">
      <c r="A2410" s="153"/>
      <c r="B2410" s="153"/>
      <c r="C2410" s="196"/>
      <c r="D2410" s="196"/>
      <c r="E2410" s="196"/>
      <c r="F2410" s="196"/>
      <c r="G2410" s="196"/>
      <c r="H2410" s="196"/>
    </row>
    <row r="2411" spans="1:8" s="148" customFormat="1">
      <c r="A2411" s="153"/>
      <c r="B2411" s="153"/>
      <c r="C2411" s="196"/>
      <c r="D2411" s="196"/>
      <c r="E2411" s="196"/>
      <c r="F2411" s="196"/>
      <c r="G2411" s="196"/>
      <c r="H2411" s="196"/>
    </row>
    <row r="2412" spans="1:8" s="148" customFormat="1">
      <c r="A2412" s="153"/>
      <c r="B2412" s="153"/>
      <c r="C2412" s="196"/>
      <c r="D2412" s="196"/>
      <c r="E2412" s="196"/>
      <c r="F2412" s="196"/>
      <c r="G2412" s="196"/>
      <c r="H2412" s="196"/>
    </row>
    <row r="2413" spans="1:8" s="148" customFormat="1">
      <c r="A2413" s="153"/>
      <c r="B2413" s="153"/>
      <c r="C2413" s="196"/>
      <c r="D2413" s="196"/>
      <c r="E2413" s="196"/>
      <c r="F2413" s="196"/>
      <c r="G2413" s="196"/>
      <c r="H2413" s="196"/>
    </row>
    <row r="2414" spans="1:8" s="148" customFormat="1">
      <c r="A2414" s="153"/>
      <c r="B2414" s="153"/>
      <c r="C2414" s="196"/>
      <c r="D2414" s="196"/>
      <c r="E2414" s="196"/>
      <c r="F2414" s="196"/>
      <c r="G2414" s="196"/>
      <c r="H2414" s="196"/>
    </row>
    <row r="2415" spans="1:8" s="148" customFormat="1">
      <c r="A2415" s="153"/>
      <c r="B2415" s="153"/>
      <c r="C2415" s="196"/>
      <c r="D2415" s="196"/>
      <c r="E2415" s="196"/>
      <c r="F2415" s="196"/>
      <c r="G2415" s="196"/>
      <c r="H2415" s="196"/>
    </row>
    <row r="2416" spans="1:8" s="148" customFormat="1">
      <c r="A2416" s="153"/>
      <c r="B2416" s="153"/>
      <c r="C2416" s="196"/>
      <c r="D2416" s="196"/>
      <c r="E2416" s="196"/>
      <c r="F2416" s="196"/>
      <c r="G2416" s="196"/>
      <c r="H2416" s="196"/>
    </row>
    <row r="2417" spans="1:8" s="148" customFormat="1">
      <c r="A2417" s="153"/>
      <c r="B2417" s="153"/>
      <c r="C2417" s="196"/>
      <c r="D2417" s="196"/>
      <c r="E2417" s="196"/>
      <c r="F2417" s="196"/>
      <c r="G2417" s="196"/>
      <c r="H2417" s="196"/>
    </row>
    <row r="2418" spans="1:8" s="148" customFormat="1">
      <c r="A2418" s="153"/>
      <c r="B2418" s="153"/>
      <c r="C2418" s="196"/>
      <c r="D2418" s="196"/>
      <c r="E2418" s="196"/>
      <c r="F2418" s="196"/>
      <c r="G2418" s="196"/>
      <c r="H2418" s="196"/>
    </row>
    <row r="2419" spans="1:8" s="148" customFormat="1">
      <c r="A2419" s="153"/>
      <c r="B2419" s="153"/>
      <c r="C2419" s="196"/>
      <c r="D2419" s="196"/>
      <c r="E2419" s="196"/>
      <c r="F2419" s="196"/>
      <c r="G2419" s="196"/>
      <c r="H2419" s="196"/>
    </row>
    <row r="2420" spans="1:8" s="148" customFormat="1">
      <c r="A2420" s="153"/>
      <c r="B2420" s="153"/>
      <c r="C2420" s="196"/>
      <c r="D2420" s="196"/>
      <c r="E2420" s="196"/>
      <c r="F2420" s="196"/>
      <c r="G2420" s="196"/>
      <c r="H2420" s="196"/>
    </row>
    <row r="2421" spans="1:8" s="148" customFormat="1">
      <c r="A2421" s="153"/>
      <c r="B2421" s="153"/>
      <c r="C2421" s="196"/>
      <c r="D2421" s="196"/>
      <c r="E2421" s="196"/>
      <c r="F2421" s="196"/>
      <c r="G2421" s="196"/>
      <c r="H2421" s="196"/>
    </row>
    <row r="2422" spans="1:8" s="148" customFormat="1">
      <c r="A2422" s="153"/>
      <c r="B2422" s="153"/>
      <c r="C2422" s="196"/>
      <c r="D2422" s="196"/>
      <c r="E2422" s="196"/>
      <c r="F2422" s="196"/>
      <c r="G2422" s="196"/>
      <c r="H2422" s="196"/>
    </row>
    <row r="2423" spans="1:8" s="148" customFormat="1">
      <c r="A2423" s="153"/>
      <c r="B2423" s="153"/>
      <c r="C2423" s="196"/>
      <c r="D2423" s="196"/>
      <c r="E2423" s="196"/>
      <c r="F2423" s="196"/>
      <c r="G2423" s="196"/>
      <c r="H2423" s="196"/>
    </row>
    <row r="2424" spans="1:8" s="148" customFormat="1">
      <c r="A2424" s="153"/>
      <c r="B2424" s="153"/>
      <c r="C2424" s="196"/>
      <c r="D2424" s="196"/>
      <c r="E2424" s="196"/>
      <c r="F2424" s="196"/>
      <c r="G2424" s="196"/>
      <c r="H2424" s="196"/>
    </row>
    <row r="2425" spans="1:8" s="148" customFormat="1">
      <c r="A2425" s="153"/>
      <c r="B2425" s="153"/>
      <c r="C2425" s="196"/>
      <c r="D2425" s="196"/>
      <c r="E2425" s="196"/>
      <c r="F2425" s="196"/>
      <c r="G2425" s="196"/>
      <c r="H2425" s="196"/>
    </row>
    <row r="2426" spans="1:8" s="148" customFormat="1">
      <c r="A2426" s="153"/>
      <c r="B2426" s="153"/>
      <c r="C2426" s="196"/>
      <c r="D2426" s="196"/>
      <c r="E2426" s="196"/>
      <c r="F2426" s="196"/>
      <c r="G2426" s="196"/>
      <c r="H2426" s="196"/>
    </row>
    <row r="2427" spans="1:8" s="148" customFormat="1">
      <c r="A2427" s="153"/>
      <c r="B2427" s="153"/>
      <c r="C2427" s="196"/>
      <c r="D2427" s="196"/>
      <c r="E2427" s="196"/>
      <c r="F2427" s="196"/>
      <c r="G2427" s="196"/>
      <c r="H2427" s="196"/>
    </row>
    <row r="2428" spans="1:8" s="148" customFormat="1">
      <c r="A2428" s="153"/>
      <c r="B2428" s="153"/>
      <c r="C2428" s="196"/>
      <c r="D2428" s="196"/>
      <c r="E2428" s="196"/>
      <c r="F2428" s="196"/>
      <c r="G2428" s="196"/>
      <c r="H2428" s="196"/>
    </row>
    <row r="2429" spans="1:8" s="148" customFormat="1">
      <c r="A2429" s="153"/>
      <c r="B2429" s="153"/>
      <c r="C2429" s="196"/>
      <c r="D2429" s="196"/>
      <c r="E2429" s="196"/>
      <c r="F2429" s="196"/>
      <c r="G2429" s="196"/>
      <c r="H2429" s="196"/>
    </row>
    <row r="2430" spans="1:8" s="148" customFormat="1">
      <c r="A2430" s="153"/>
      <c r="B2430" s="153"/>
      <c r="C2430" s="196"/>
      <c r="D2430" s="196"/>
      <c r="E2430" s="196"/>
      <c r="F2430" s="196"/>
      <c r="G2430" s="196"/>
      <c r="H2430" s="196"/>
    </row>
    <row r="2431" spans="1:8" s="148" customFormat="1">
      <c r="A2431" s="153"/>
      <c r="B2431" s="153"/>
      <c r="C2431" s="196"/>
      <c r="D2431" s="196"/>
      <c r="E2431" s="196"/>
      <c r="F2431" s="196"/>
      <c r="G2431" s="196"/>
      <c r="H2431" s="196"/>
    </row>
    <row r="2432" spans="1:8" s="148" customFormat="1">
      <c r="A2432" s="153"/>
      <c r="B2432" s="153"/>
      <c r="C2432" s="196"/>
      <c r="D2432" s="196"/>
      <c r="E2432" s="196"/>
      <c r="F2432" s="196"/>
      <c r="G2432" s="196"/>
      <c r="H2432" s="196"/>
    </row>
    <row r="2433" spans="1:8" s="148" customFormat="1">
      <c r="A2433" s="153"/>
      <c r="B2433" s="153"/>
      <c r="C2433" s="196"/>
      <c r="D2433" s="196"/>
      <c r="E2433" s="196"/>
      <c r="F2433" s="196"/>
      <c r="G2433" s="196"/>
      <c r="H2433" s="196"/>
    </row>
    <row r="2434" spans="1:8" s="148" customFormat="1">
      <c r="A2434" s="153"/>
      <c r="B2434" s="153"/>
      <c r="C2434" s="196"/>
      <c r="D2434" s="196"/>
      <c r="E2434" s="196"/>
      <c r="F2434" s="196"/>
      <c r="G2434" s="196"/>
      <c r="H2434" s="196"/>
    </row>
    <row r="2435" spans="1:8" s="148" customFormat="1">
      <c r="A2435" s="153"/>
      <c r="B2435" s="153"/>
      <c r="C2435" s="196"/>
      <c r="D2435" s="196"/>
      <c r="E2435" s="196"/>
      <c r="F2435" s="196"/>
      <c r="G2435" s="196"/>
      <c r="H2435" s="196"/>
    </row>
    <row r="2436" spans="1:8" s="148" customFormat="1">
      <c r="A2436" s="153"/>
      <c r="B2436" s="153"/>
      <c r="C2436" s="196"/>
      <c r="D2436" s="196"/>
      <c r="E2436" s="196"/>
      <c r="F2436" s="196"/>
      <c r="G2436" s="196"/>
      <c r="H2436" s="196"/>
    </row>
    <row r="2437" spans="1:8" s="148" customFormat="1">
      <c r="A2437" s="153"/>
      <c r="B2437" s="153"/>
      <c r="C2437" s="196"/>
      <c r="D2437" s="196"/>
      <c r="E2437" s="196"/>
      <c r="F2437" s="196"/>
      <c r="G2437" s="196"/>
      <c r="H2437" s="196"/>
    </row>
    <row r="2438" spans="1:8" s="148" customFormat="1">
      <c r="A2438" s="153"/>
      <c r="B2438" s="153"/>
      <c r="C2438" s="196"/>
      <c r="D2438" s="196"/>
      <c r="E2438" s="196"/>
      <c r="F2438" s="196"/>
      <c r="G2438" s="196"/>
      <c r="H2438" s="196"/>
    </row>
    <row r="2439" spans="1:8" s="148" customFormat="1">
      <c r="A2439" s="153"/>
      <c r="B2439" s="153"/>
      <c r="C2439" s="196"/>
      <c r="D2439" s="196"/>
      <c r="E2439" s="196"/>
      <c r="F2439" s="196"/>
      <c r="G2439" s="196"/>
      <c r="H2439" s="196"/>
    </row>
    <row r="2440" spans="1:8" s="148" customFormat="1">
      <c r="A2440" s="153"/>
      <c r="B2440" s="153"/>
      <c r="C2440" s="196"/>
      <c r="D2440" s="196"/>
      <c r="E2440" s="196"/>
      <c r="F2440" s="196"/>
      <c r="G2440" s="196"/>
      <c r="H2440" s="196"/>
    </row>
    <row r="2441" spans="1:8" s="148" customFormat="1">
      <c r="A2441" s="153"/>
      <c r="B2441" s="153"/>
      <c r="C2441" s="196"/>
      <c r="D2441" s="196"/>
      <c r="E2441" s="196"/>
      <c r="F2441" s="196"/>
      <c r="G2441" s="196"/>
      <c r="H2441" s="196"/>
    </row>
    <row r="2442" spans="1:8" s="148" customFormat="1">
      <c r="A2442" s="153"/>
      <c r="B2442" s="153"/>
      <c r="C2442" s="196"/>
      <c r="D2442" s="196"/>
      <c r="E2442" s="196"/>
      <c r="F2442" s="196"/>
      <c r="G2442" s="196"/>
      <c r="H2442" s="196"/>
    </row>
    <row r="2443" spans="1:8" s="148" customFormat="1">
      <c r="A2443" s="153"/>
      <c r="B2443" s="153"/>
      <c r="C2443" s="196"/>
      <c r="D2443" s="196"/>
      <c r="E2443" s="196"/>
      <c r="F2443" s="196"/>
      <c r="G2443" s="196"/>
      <c r="H2443" s="196"/>
    </row>
    <row r="2444" spans="1:8" s="148" customFormat="1">
      <c r="A2444" s="153"/>
      <c r="B2444" s="153"/>
      <c r="C2444" s="196"/>
      <c r="D2444" s="196"/>
      <c r="E2444" s="196"/>
      <c r="F2444" s="196"/>
      <c r="G2444" s="196"/>
      <c r="H2444" s="196"/>
    </row>
    <row r="2445" spans="1:8" s="148" customFormat="1">
      <c r="A2445" s="153"/>
      <c r="B2445" s="153"/>
      <c r="C2445" s="196"/>
      <c r="D2445" s="196"/>
      <c r="E2445" s="196"/>
      <c r="F2445" s="196"/>
      <c r="G2445" s="196"/>
      <c r="H2445" s="196"/>
    </row>
    <row r="2446" spans="1:8" s="148" customFormat="1">
      <c r="A2446" s="153"/>
      <c r="B2446" s="153"/>
      <c r="C2446" s="196"/>
      <c r="D2446" s="196"/>
      <c r="E2446" s="196"/>
      <c r="F2446" s="196"/>
      <c r="G2446" s="196"/>
      <c r="H2446" s="196"/>
    </row>
    <row r="2447" spans="1:8" s="148" customFormat="1">
      <c r="A2447" s="153"/>
      <c r="B2447" s="153"/>
      <c r="C2447" s="196"/>
      <c r="D2447" s="196"/>
      <c r="E2447" s="196"/>
      <c r="F2447" s="196"/>
      <c r="G2447" s="196"/>
      <c r="H2447" s="196"/>
    </row>
    <row r="2448" spans="1:8" s="148" customFormat="1">
      <c r="A2448" s="153"/>
      <c r="B2448" s="153"/>
      <c r="C2448" s="196"/>
      <c r="D2448" s="196"/>
      <c r="E2448" s="196"/>
      <c r="F2448" s="196"/>
      <c r="G2448" s="196"/>
      <c r="H2448" s="196"/>
    </row>
    <row r="2449" spans="1:8" s="148" customFormat="1">
      <c r="A2449" s="153"/>
      <c r="B2449" s="153"/>
      <c r="C2449" s="196"/>
      <c r="D2449" s="196"/>
      <c r="E2449" s="196"/>
      <c r="F2449" s="196"/>
      <c r="G2449" s="196"/>
      <c r="H2449" s="196"/>
    </row>
    <row r="2450" spans="1:8" s="148" customFormat="1">
      <c r="A2450" s="153"/>
      <c r="B2450" s="153"/>
      <c r="C2450" s="196"/>
      <c r="D2450" s="196"/>
      <c r="E2450" s="196"/>
      <c r="F2450" s="196"/>
      <c r="G2450" s="196"/>
      <c r="H2450" s="196"/>
    </row>
    <row r="2451" spans="1:8" s="148" customFormat="1">
      <c r="A2451" s="153"/>
      <c r="B2451" s="153"/>
      <c r="C2451" s="196"/>
      <c r="D2451" s="196"/>
      <c r="E2451" s="196"/>
      <c r="F2451" s="196"/>
      <c r="G2451" s="196"/>
      <c r="H2451" s="196"/>
    </row>
    <row r="2452" spans="1:8" s="148" customFormat="1">
      <c r="A2452" s="153"/>
      <c r="B2452" s="153"/>
      <c r="C2452" s="196"/>
      <c r="D2452" s="196"/>
      <c r="E2452" s="196"/>
      <c r="F2452" s="196"/>
      <c r="G2452" s="196"/>
      <c r="H2452" s="196"/>
    </row>
    <row r="2453" spans="1:8" s="148" customFormat="1">
      <c r="A2453" s="153"/>
      <c r="B2453" s="153"/>
      <c r="C2453" s="196"/>
      <c r="D2453" s="196"/>
      <c r="E2453" s="196"/>
      <c r="F2453" s="196"/>
      <c r="G2453" s="196"/>
      <c r="H2453" s="196"/>
    </row>
    <row r="2454" spans="1:8" s="148" customFormat="1">
      <c r="A2454" s="153"/>
      <c r="B2454" s="153"/>
      <c r="C2454" s="196"/>
      <c r="D2454" s="196"/>
      <c r="E2454" s="196"/>
      <c r="F2454" s="196"/>
      <c r="G2454" s="196"/>
      <c r="H2454" s="196"/>
    </row>
    <row r="2455" spans="1:8" s="148" customFormat="1">
      <c r="A2455" s="153"/>
      <c r="B2455" s="153"/>
      <c r="C2455" s="196"/>
      <c r="D2455" s="196"/>
      <c r="E2455" s="196"/>
      <c r="F2455" s="196"/>
      <c r="G2455" s="196"/>
      <c r="H2455" s="196"/>
    </row>
    <row r="2456" spans="1:8" s="148" customFormat="1">
      <c r="A2456" s="153"/>
      <c r="B2456" s="153"/>
      <c r="C2456" s="196"/>
      <c r="D2456" s="196"/>
      <c r="E2456" s="196"/>
      <c r="F2456" s="196"/>
      <c r="G2456" s="196"/>
      <c r="H2456" s="196"/>
    </row>
    <row r="2457" spans="1:8" s="148" customFormat="1">
      <c r="A2457" s="153"/>
      <c r="B2457" s="153"/>
      <c r="C2457" s="196"/>
      <c r="D2457" s="196"/>
      <c r="E2457" s="196"/>
      <c r="F2457" s="196"/>
      <c r="G2457" s="196"/>
      <c r="H2457" s="196"/>
    </row>
    <row r="2458" spans="1:8" s="148" customFormat="1">
      <c r="A2458" s="153"/>
      <c r="B2458" s="153"/>
      <c r="C2458" s="196"/>
      <c r="D2458" s="196"/>
      <c r="E2458" s="196"/>
      <c r="F2458" s="196"/>
      <c r="G2458" s="196"/>
      <c r="H2458" s="196"/>
    </row>
    <row r="2459" spans="1:8" s="148" customFormat="1">
      <c r="A2459" s="153"/>
      <c r="B2459" s="153"/>
      <c r="C2459" s="196"/>
      <c r="D2459" s="196"/>
      <c r="E2459" s="196"/>
      <c r="F2459" s="196"/>
      <c r="G2459" s="196"/>
      <c r="H2459" s="196"/>
    </row>
    <row r="2460" spans="1:8" s="148" customFormat="1">
      <c r="A2460" s="153"/>
      <c r="B2460" s="153"/>
      <c r="C2460" s="196"/>
      <c r="D2460" s="196"/>
      <c r="E2460" s="196"/>
      <c r="F2460" s="196"/>
      <c r="G2460" s="196"/>
      <c r="H2460" s="196"/>
    </row>
    <row r="2461" spans="1:8" s="148" customFormat="1">
      <c r="A2461" s="153"/>
      <c r="B2461" s="153"/>
      <c r="C2461" s="196"/>
      <c r="D2461" s="196"/>
      <c r="E2461" s="196"/>
      <c r="F2461" s="196"/>
      <c r="G2461" s="196"/>
      <c r="H2461" s="196"/>
    </row>
    <row r="2462" spans="1:8" s="148" customFormat="1">
      <c r="A2462" s="153"/>
      <c r="B2462" s="153"/>
      <c r="C2462" s="196"/>
      <c r="D2462" s="196"/>
      <c r="E2462" s="196"/>
      <c r="F2462" s="196"/>
      <c r="G2462" s="196"/>
      <c r="H2462" s="196"/>
    </row>
    <row r="2463" spans="1:8" s="148" customFormat="1">
      <c r="A2463" s="153"/>
      <c r="B2463" s="153"/>
      <c r="C2463" s="196"/>
      <c r="D2463" s="196"/>
      <c r="E2463" s="196"/>
      <c r="F2463" s="196"/>
      <c r="G2463" s="196"/>
      <c r="H2463" s="196"/>
    </row>
    <row r="2464" spans="1:8" s="148" customFormat="1">
      <c r="A2464" s="153"/>
      <c r="B2464" s="153"/>
      <c r="C2464" s="196"/>
      <c r="D2464" s="196"/>
      <c r="E2464" s="196"/>
      <c r="F2464" s="196"/>
      <c r="G2464" s="196"/>
      <c r="H2464" s="196"/>
    </row>
    <row r="2465" spans="1:8" s="148" customFormat="1">
      <c r="A2465" s="153"/>
      <c r="B2465" s="153"/>
      <c r="C2465" s="196"/>
      <c r="D2465" s="196"/>
      <c r="E2465" s="196"/>
      <c r="F2465" s="196"/>
      <c r="G2465" s="196"/>
      <c r="H2465" s="196"/>
    </row>
    <row r="2466" spans="1:8" s="148" customFormat="1">
      <c r="A2466" s="153"/>
      <c r="B2466" s="153"/>
      <c r="C2466" s="196"/>
      <c r="D2466" s="196"/>
      <c r="E2466" s="196"/>
      <c r="F2466" s="196"/>
      <c r="G2466" s="196"/>
      <c r="H2466" s="196"/>
    </row>
    <row r="2467" spans="1:8" s="148" customFormat="1">
      <c r="A2467" s="153"/>
      <c r="B2467" s="153"/>
      <c r="C2467" s="196"/>
      <c r="D2467" s="196"/>
      <c r="E2467" s="196"/>
      <c r="F2467" s="196"/>
      <c r="G2467" s="196"/>
      <c r="H2467" s="196"/>
    </row>
    <row r="2468" spans="1:8" s="148" customFormat="1">
      <c r="A2468" s="153"/>
      <c r="B2468" s="153"/>
      <c r="C2468" s="196"/>
      <c r="D2468" s="196"/>
      <c r="E2468" s="196"/>
      <c r="F2468" s="196"/>
      <c r="G2468" s="196"/>
      <c r="H2468" s="196"/>
    </row>
    <row r="2469" spans="1:8" s="148" customFormat="1">
      <c r="A2469" s="153"/>
      <c r="B2469" s="153"/>
      <c r="C2469" s="196"/>
      <c r="D2469" s="196"/>
      <c r="E2469" s="196"/>
      <c r="F2469" s="196"/>
      <c r="G2469" s="196"/>
      <c r="H2469" s="196"/>
    </row>
    <row r="2470" spans="1:8" s="148" customFormat="1">
      <c r="A2470" s="153"/>
      <c r="B2470" s="153"/>
      <c r="C2470" s="196"/>
      <c r="D2470" s="196"/>
      <c r="E2470" s="196"/>
      <c r="F2470" s="196"/>
      <c r="G2470" s="196"/>
      <c r="H2470" s="196"/>
    </row>
    <row r="2471" spans="1:8" s="148" customFormat="1">
      <c r="A2471" s="153"/>
      <c r="B2471" s="153"/>
      <c r="C2471" s="196"/>
      <c r="D2471" s="196"/>
      <c r="E2471" s="196"/>
      <c r="F2471" s="196"/>
      <c r="G2471" s="196"/>
      <c r="H2471" s="196"/>
    </row>
    <row r="2472" spans="1:8" s="148" customFormat="1">
      <c r="A2472" s="153"/>
      <c r="B2472" s="153"/>
      <c r="C2472" s="196"/>
      <c r="D2472" s="196"/>
      <c r="E2472" s="196"/>
      <c r="F2472" s="196"/>
      <c r="G2472" s="196"/>
      <c r="H2472" s="196"/>
    </row>
    <row r="2473" spans="1:8" s="148" customFormat="1">
      <c r="A2473" s="153"/>
      <c r="B2473" s="153"/>
      <c r="C2473" s="196"/>
      <c r="D2473" s="196"/>
      <c r="E2473" s="196"/>
      <c r="F2473" s="196"/>
      <c r="G2473" s="196"/>
      <c r="H2473" s="196"/>
    </row>
    <row r="2474" spans="1:8" s="148" customFormat="1">
      <c r="A2474" s="153"/>
      <c r="B2474" s="153"/>
      <c r="C2474" s="196"/>
      <c r="D2474" s="196"/>
      <c r="E2474" s="196"/>
      <c r="F2474" s="196"/>
      <c r="G2474" s="196"/>
      <c r="H2474" s="196"/>
    </row>
    <row r="2475" spans="1:8" s="148" customFormat="1">
      <c r="A2475" s="153"/>
      <c r="B2475" s="153"/>
      <c r="C2475" s="196"/>
      <c r="D2475" s="196"/>
      <c r="E2475" s="196"/>
      <c r="F2475" s="196"/>
      <c r="G2475" s="196"/>
      <c r="H2475" s="196"/>
    </row>
    <row r="2476" spans="1:8" s="148" customFormat="1">
      <c r="A2476" s="153"/>
      <c r="B2476" s="153"/>
      <c r="C2476" s="196"/>
      <c r="D2476" s="196"/>
      <c r="E2476" s="196"/>
      <c r="F2476" s="196"/>
      <c r="G2476" s="196"/>
      <c r="H2476" s="196"/>
    </row>
    <row r="2477" spans="1:8" s="148" customFormat="1">
      <c r="A2477" s="153"/>
      <c r="B2477" s="153"/>
      <c r="C2477" s="196"/>
      <c r="D2477" s="196"/>
      <c r="E2477" s="196"/>
      <c r="F2477" s="196"/>
      <c r="G2477" s="196"/>
      <c r="H2477" s="196"/>
    </row>
    <row r="2478" spans="1:8" s="148" customFormat="1">
      <c r="A2478" s="153"/>
      <c r="B2478" s="153"/>
      <c r="C2478" s="196"/>
      <c r="D2478" s="196"/>
      <c r="E2478" s="196"/>
      <c r="F2478" s="196"/>
      <c r="G2478" s="196"/>
      <c r="H2478" s="196"/>
    </row>
    <row r="2479" spans="1:8" s="148" customFormat="1">
      <c r="A2479" s="153"/>
      <c r="B2479" s="153"/>
      <c r="C2479" s="196"/>
      <c r="D2479" s="196"/>
      <c r="E2479" s="196"/>
      <c r="F2479" s="196"/>
      <c r="G2479" s="196"/>
      <c r="H2479" s="196"/>
    </row>
    <row r="2480" spans="1:8" s="148" customFormat="1">
      <c r="A2480" s="153"/>
      <c r="B2480" s="153"/>
      <c r="C2480" s="196"/>
      <c r="D2480" s="196"/>
      <c r="E2480" s="196"/>
      <c r="F2480" s="196"/>
      <c r="G2480" s="196"/>
      <c r="H2480" s="196"/>
    </row>
    <row r="2481" spans="1:8" s="148" customFormat="1">
      <c r="A2481" s="153"/>
      <c r="B2481" s="153"/>
      <c r="C2481" s="196"/>
      <c r="D2481" s="196"/>
      <c r="E2481" s="196"/>
      <c r="F2481" s="196"/>
      <c r="G2481" s="196"/>
      <c r="H2481" s="196"/>
    </row>
    <row r="2482" spans="1:8" s="148" customFormat="1">
      <c r="A2482" s="153"/>
      <c r="B2482" s="153"/>
      <c r="C2482" s="196"/>
      <c r="D2482" s="196"/>
      <c r="E2482" s="196"/>
      <c r="F2482" s="196"/>
      <c r="G2482" s="196"/>
      <c r="H2482" s="196"/>
    </row>
    <row r="2483" spans="1:8" s="148" customFormat="1">
      <c r="A2483" s="153"/>
      <c r="B2483" s="153"/>
      <c r="C2483" s="196"/>
      <c r="D2483" s="196"/>
      <c r="E2483" s="196"/>
      <c r="F2483" s="196"/>
      <c r="G2483" s="196"/>
      <c r="H2483" s="196"/>
    </row>
    <row r="2484" spans="1:8" s="148" customFormat="1">
      <c r="A2484" s="153"/>
      <c r="B2484" s="153"/>
      <c r="C2484" s="196"/>
      <c r="D2484" s="196"/>
      <c r="E2484" s="196"/>
      <c r="F2484" s="196"/>
      <c r="G2484" s="196"/>
      <c r="H2484" s="196"/>
    </row>
    <row r="2485" spans="1:8" s="148" customFormat="1">
      <c r="A2485" s="153"/>
      <c r="B2485" s="153"/>
      <c r="C2485" s="196"/>
      <c r="D2485" s="196"/>
      <c r="E2485" s="196"/>
      <c r="F2485" s="196"/>
      <c r="G2485" s="196"/>
      <c r="H2485" s="196"/>
    </row>
    <row r="2486" spans="1:8" s="148" customFormat="1">
      <c r="A2486" s="153"/>
      <c r="B2486" s="153"/>
      <c r="C2486" s="196"/>
      <c r="D2486" s="196"/>
      <c r="E2486" s="196"/>
      <c r="F2486" s="196"/>
      <c r="G2486" s="196"/>
      <c r="H2486" s="196"/>
    </row>
    <row r="2487" spans="1:8" s="148" customFormat="1">
      <c r="A2487" s="153"/>
      <c r="B2487" s="153"/>
      <c r="C2487" s="196"/>
      <c r="D2487" s="196"/>
      <c r="E2487" s="196"/>
      <c r="F2487" s="196"/>
      <c r="G2487" s="196"/>
      <c r="H2487" s="196"/>
    </row>
    <row r="2488" spans="1:8" s="148" customFormat="1">
      <c r="A2488" s="153"/>
      <c r="B2488" s="153"/>
      <c r="C2488" s="196"/>
      <c r="D2488" s="196"/>
      <c r="E2488" s="196"/>
      <c r="F2488" s="196"/>
      <c r="G2488" s="196"/>
      <c r="H2488" s="196"/>
    </row>
    <row r="2489" spans="1:8" s="148" customFormat="1">
      <c r="A2489" s="153"/>
      <c r="B2489" s="153"/>
      <c r="C2489" s="196"/>
      <c r="D2489" s="196"/>
      <c r="E2489" s="196"/>
      <c r="F2489" s="196"/>
      <c r="G2489" s="196"/>
      <c r="H2489" s="196"/>
    </row>
    <row r="2490" spans="1:8" s="148" customFormat="1">
      <c r="A2490" s="153"/>
      <c r="B2490" s="153"/>
      <c r="C2490" s="196"/>
      <c r="D2490" s="196"/>
      <c r="E2490" s="196"/>
      <c r="F2490" s="196"/>
      <c r="G2490" s="196"/>
      <c r="H2490" s="196"/>
    </row>
    <row r="2491" spans="1:8" s="148" customFormat="1">
      <c r="A2491" s="153"/>
      <c r="B2491" s="153"/>
      <c r="C2491" s="196"/>
      <c r="D2491" s="196"/>
      <c r="E2491" s="196"/>
      <c r="F2491" s="196"/>
      <c r="G2491" s="196"/>
      <c r="H2491" s="196"/>
    </row>
    <row r="2492" spans="1:8" s="148" customFormat="1">
      <c r="A2492" s="153"/>
      <c r="B2492" s="153"/>
      <c r="C2492" s="196"/>
      <c r="D2492" s="196"/>
      <c r="E2492" s="196"/>
      <c r="F2492" s="196"/>
      <c r="G2492" s="196"/>
      <c r="H2492" s="196"/>
    </row>
    <row r="2493" spans="1:8" s="148" customFormat="1">
      <c r="A2493" s="153"/>
      <c r="B2493" s="153"/>
      <c r="C2493" s="196"/>
      <c r="D2493" s="196"/>
      <c r="E2493" s="196"/>
      <c r="F2493" s="196"/>
      <c r="G2493" s="196"/>
      <c r="H2493" s="196"/>
    </row>
    <row r="2494" spans="1:8" s="148" customFormat="1">
      <c r="A2494" s="153"/>
      <c r="B2494" s="153"/>
      <c r="C2494" s="196"/>
      <c r="D2494" s="196"/>
      <c r="E2494" s="196"/>
      <c r="F2494" s="196"/>
      <c r="G2494" s="196"/>
      <c r="H2494" s="196"/>
    </row>
    <row r="2495" spans="1:8" s="148" customFormat="1">
      <c r="A2495" s="153"/>
      <c r="B2495" s="153"/>
      <c r="C2495" s="196"/>
      <c r="D2495" s="196"/>
      <c r="E2495" s="196"/>
      <c r="F2495" s="196"/>
      <c r="G2495" s="196"/>
      <c r="H2495" s="196"/>
    </row>
    <row r="2496" spans="1:8" s="148" customFormat="1">
      <c r="A2496" s="153"/>
      <c r="B2496" s="153"/>
      <c r="C2496" s="196"/>
      <c r="D2496" s="196"/>
      <c r="E2496" s="196"/>
      <c r="F2496" s="196"/>
      <c r="G2496" s="196"/>
      <c r="H2496" s="196"/>
    </row>
    <row r="2497" spans="1:8" s="148" customFormat="1">
      <c r="A2497" s="153"/>
      <c r="B2497" s="153"/>
      <c r="C2497" s="196"/>
      <c r="D2497" s="196"/>
      <c r="E2497" s="196"/>
      <c r="F2497" s="196"/>
      <c r="G2497" s="196"/>
      <c r="H2497" s="196"/>
    </row>
    <row r="2498" spans="1:8" s="148" customFormat="1">
      <c r="A2498" s="153"/>
      <c r="B2498" s="153"/>
      <c r="C2498" s="196"/>
      <c r="D2498" s="196"/>
      <c r="E2498" s="196"/>
      <c r="F2498" s="196"/>
      <c r="G2498" s="196"/>
      <c r="H2498" s="196"/>
    </row>
    <row r="2499" spans="1:8" s="148" customFormat="1">
      <c r="A2499" s="153"/>
      <c r="B2499" s="153"/>
      <c r="C2499" s="196"/>
      <c r="D2499" s="196"/>
      <c r="E2499" s="196"/>
      <c r="F2499" s="196"/>
      <c r="G2499" s="196"/>
      <c r="H2499" s="196"/>
    </row>
    <row r="2500" spans="1:8" s="148" customFormat="1">
      <c r="A2500" s="153"/>
      <c r="B2500" s="153"/>
      <c r="C2500" s="196"/>
      <c r="D2500" s="196"/>
      <c r="E2500" s="196"/>
      <c r="F2500" s="196"/>
      <c r="G2500" s="196"/>
      <c r="H2500" s="196"/>
    </row>
    <row r="2501" spans="1:8" s="148" customFormat="1">
      <c r="A2501" s="153"/>
      <c r="B2501" s="153"/>
      <c r="C2501" s="196"/>
      <c r="D2501" s="196"/>
      <c r="E2501" s="196"/>
      <c r="F2501" s="196"/>
      <c r="G2501" s="196"/>
      <c r="H2501" s="196"/>
    </row>
    <row r="2502" spans="1:8" s="148" customFormat="1">
      <c r="A2502" s="153"/>
      <c r="B2502" s="153"/>
      <c r="C2502" s="196"/>
      <c r="D2502" s="196"/>
      <c r="E2502" s="196"/>
      <c r="F2502" s="196"/>
      <c r="G2502" s="196"/>
      <c r="H2502" s="196"/>
    </row>
    <row r="2503" spans="1:8" s="148" customFormat="1">
      <c r="A2503" s="153"/>
      <c r="B2503" s="153"/>
      <c r="C2503" s="196"/>
      <c r="D2503" s="196"/>
      <c r="E2503" s="196"/>
      <c r="F2503" s="196"/>
      <c r="G2503" s="196"/>
      <c r="H2503" s="196"/>
    </row>
    <row r="2504" spans="1:8" s="148" customFormat="1">
      <c r="A2504" s="153"/>
      <c r="B2504" s="153"/>
      <c r="C2504" s="196"/>
      <c r="D2504" s="196"/>
      <c r="E2504" s="196"/>
      <c r="F2504" s="196"/>
      <c r="G2504" s="196"/>
      <c r="H2504" s="196"/>
    </row>
    <row r="2505" spans="1:8" s="148" customFormat="1">
      <c r="A2505" s="153"/>
      <c r="B2505" s="153"/>
      <c r="C2505" s="196"/>
      <c r="D2505" s="196"/>
      <c r="E2505" s="196"/>
      <c r="F2505" s="196"/>
      <c r="G2505" s="196"/>
      <c r="H2505" s="196"/>
    </row>
    <row r="2506" spans="1:8" s="148" customFormat="1">
      <c r="A2506" s="153"/>
      <c r="B2506" s="153"/>
      <c r="C2506" s="196"/>
      <c r="D2506" s="196"/>
      <c r="E2506" s="196"/>
      <c r="F2506" s="196"/>
      <c r="G2506" s="196"/>
      <c r="H2506" s="196"/>
    </row>
    <row r="2507" spans="1:8" s="148" customFormat="1">
      <c r="A2507" s="153"/>
      <c r="B2507" s="153"/>
      <c r="C2507" s="196"/>
      <c r="D2507" s="196"/>
      <c r="E2507" s="196"/>
      <c r="F2507" s="196"/>
      <c r="G2507" s="196"/>
      <c r="H2507" s="196"/>
    </row>
    <row r="2508" spans="1:8" s="148" customFormat="1">
      <c r="A2508" s="153"/>
      <c r="B2508" s="153"/>
      <c r="C2508" s="196"/>
      <c r="D2508" s="196"/>
      <c r="E2508" s="196"/>
      <c r="F2508" s="196"/>
      <c r="G2508" s="196"/>
      <c r="H2508" s="196"/>
    </row>
    <row r="2509" spans="1:8" s="148" customFormat="1">
      <c r="A2509" s="153"/>
      <c r="B2509" s="153"/>
      <c r="C2509" s="196"/>
      <c r="D2509" s="196"/>
      <c r="E2509" s="196"/>
      <c r="F2509" s="196"/>
      <c r="G2509" s="196"/>
      <c r="H2509" s="196"/>
    </row>
    <row r="2510" spans="1:8" s="148" customFormat="1">
      <c r="A2510" s="153"/>
      <c r="B2510" s="153"/>
      <c r="C2510" s="196"/>
      <c r="D2510" s="196"/>
      <c r="E2510" s="196"/>
      <c r="F2510" s="196"/>
      <c r="G2510" s="196"/>
      <c r="H2510" s="196"/>
    </row>
    <row r="2511" spans="1:8" s="148" customFormat="1">
      <c r="A2511" s="153"/>
      <c r="B2511" s="153"/>
      <c r="C2511" s="196"/>
      <c r="D2511" s="196"/>
      <c r="E2511" s="196"/>
      <c r="F2511" s="196"/>
      <c r="G2511" s="196"/>
      <c r="H2511" s="196"/>
    </row>
    <row r="2512" spans="1:8" s="148" customFormat="1">
      <c r="A2512" s="153"/>
      <c r="B2512" s="153"/>
      <c r="C2512" s="196"/>
      <c r="D2512" s="196"/>
      <c r="E2512" s="196"/>
      <c r="F2512" s="196"/>
      <c r="G2512" s="196"/>
      <c r="H2512" s="196"/>
    </row>
    <row r="2513" spans="1:8" s="148" customFormat="1">
      <c r="A2513" s="153"/>
      <c r="B2513" s="153"/>
      <c r="C2513" s="196"/>
      <c r="D2513" s="196"/>
      <c r="E2513" s="196"/>
      <c r="F2513" s="196"/>
      <c r="G2513" s="196"/>
      <c r="H2513" s="196"/>
    </row>
    <row r="2514" spans="1:8" s="148" customFormat="1">
      <c r="A2514" s="153"/>
      <c r="B2514" s="153"/>
      <c r="C2514" s="196"/>
      <c r="D2514" s="196"/>
      <c r="E2514" s="196"/>
      <c r="F2514" s="196"/>
      <c r="G2514" s="196"/>
      <c r="H2514" s="196"/>
    </row>
    <row r="2515" spans="1:8" s="148" customFormat="1">
      <c r="A2515" s="153"/>
      <c r="B2515" s="153"/>
      <c r="C2515" s="196"/>
      <c r="D2515" s="196"/>
      <c r="E2515" s="196"/>
      <c r="F2515" s="196"/>
      <c r="G2515" s="196"/>
      <c r="H2515" s="196"/>
    </row>
    <row r="2516" spans="1:8" s="148" customFormat="1">
      <c r="A2516" s="153"/>
      <c r="B2516" s="153"/>
      <c r="C2516" s="196"/>
      <c r="D2516" s="196"/>
      <c r="E2516" s="196"/>
      <c r="F2516" s="196"/>
      <c r="G2516" s="196"/>
      <c r="H2516" s="196"/>
    </row>
    <row r="2517" spans="1:8" s="148" customFormat="1">
      <c r="A2517" s="153"/>
      <c r="B2517" s="153"/>
      <c r="C2517" s="196"/>
      <c r="D2517" s="196"/>
      <c r="E2517" s="196"/>
      <c r="F2517" s="196"/>
      <c r="G2517" s="196"/>
      <c r="H2517" s="196"/>
    </row>
    <row r="2518" spans="1:8" s="148" customFormat="1">
      <c r="A2518" s="153"/>
      <c r="B2518" s="153"/>
      <c r="C2518" s="196"/>
      <c r="D2518" s="196"/>
      <c r="E2518" s="196"/>
      <c r="F2518" s="196"/>
      <c r="G2518" s="196"/>
      <c r="H2518" s="196"/>
    </row>
    <row r="2519" spans="1:8" s="148" customFormat="1">
      <c r="A2519" s="153"/>
      <c r="B2519" s="153"/>
      <c r="C2519" s="196"/>
      <c r="D2519" s="196"/>
      <c r="E2519" s="196"/>
      <c r="F2519" s="196"/>
      <c r="G2519" s="196"/>
      <c r="H2519" s="196"/>
    </row>
    <row r="2520" spans="1:8" s="148" customFormat="1">
      <c r="A2520" s="153"/>
      <c r="B2520" s="153"/>
      <c r="C2520" s="196"/>
      <c r="D2520" s="196"/>
      <c r="E2520" s="196"/>
      <c r="F2520" s="196"/>
      <c r="G2520" s="196"/>
      <c r="H2520" s="196"/>
    </row>
    <row r="2521" spans="1:8" s="148" customFormat="1">
      <c r="A2521" s="153"/>
      <c r="B2521" s="153"/>
      <c r="C2521" s="196"/>
      <c r="D2521" s="196"/>
      <c r="E2521" s="196"/>
      <c r="F2521" s="196"/>
      <c r="G2521" s="196"/>
      <c r="H2521" s="196"/>
    </row>
    <row r="2522" spans="1:8" s="148" customFormat="1">
      <c r="A2522" s="153"/>
      <c r="B2522" s="153"/>
      <c r="C2522" s="196"/>
      <c r="D2522" s="196"/>
      <c r="E2522" s="196"/>
      <c r="F2522" s="196"/>
      <c r="G2522" s="196"/>
      <c r="H2522" s="196"/>
    </row>
    <row r="2523" spans="1:8" s="148" customFormat="1">
      <c r="A2523" s="153"/>
      <c r="B2523" s="153"/>
      <c r="C2523" s="196"/>
      <c r="D2523" s="196"/>
      <c r="E2523" s="196"/>
      <c r="F2523" s="196"/>
      <c r="G2523" s="196"/>
      <c r="H2523" s="196"/>
    </row>
    <row r="2524" spans="1:8" s="148" customFormat="1">
      <c r="A2524" s="153"/>
      <c r="B2524" s="153"/>
      <c r="C2524" s="196"/>
      <c r="D2524" s="196"/>
      <c r="E2524" s="196"/>
      <c r="F2524" s="196"/>
      <c r="G2524" s="196"/>
      <c r="H2524" s="196"/>
    </row>
    <row r="2525" spans="1:8" s="148" customFormat="1">
      <c r="A2525" s="153"/>
      <c r="B2525" s="153"/>
      <c r="C2525" s="196"/>
      <c r="D2525" s="196"/>
      <c r="E2525" s="196"/>
      <c r="F2525" s="196"/>
      <c r="G2525" s="196"/>
      <c r="H2525" s="196"/>
    </row>
    <row r="2526" spans="1:8" s="148" customFormat="1">
      <c r="A2526" s="153"/>
      <c r="B2526" s="153"/>
      <c r="C2526" s="196"/>
      <c r="D2526" s="196"/>
      <c r="E2526" s="196"/>
      <c r="F2526" s="196"/>
      <c r="G2526" s="196"/>
      <c r="H2526" s="196"/>
    </row>
    <row r="2527" spans="1:8" s="148" customFormat="1">
      <c r="A2527" s="153"/>
      <c r="B2527" s="153"/>
      <c r="C2527" s="196"/>
      <c r="D2527" s="196"/>
      <c r="E2527" s="196"/>
      <c r="F2527" s="196"/>
      <c r="G2527" s="196"/>
      <c r="H2527" s="196"/>
    </row>
    <row r="2528" spans="1:8" s="148" customFormat="1">
      <c r="A2528" s="153"/>
      <c r="B2528" s="153"/>
      <c r="C2528" s="196"/>
      <c r="D2528" s="196"/>
      <c r="E2528" s="196"/>
      <c r="F2528" s="196"/>
      <c r="G2528" s="196"/>
      <c r="H2528" s="196"/>
    </row>
    <row r="2529" spans="1:8" s="148" customFormat="1">
      <c r="A2529" s="153"/>
      <c r="B2529" s="153"/>
      <c r="C2529" s="196"/>
      <c r="D2529" s="196"/>
      <c r="E2529" s="196"/>
      <c r="F2529" s="196"/>
      <c r="G2529" s="196"/>
      <c r="H2529" s="196"/>
    </row>
    <row r="2530" spans="1:8" s="148" customFormat="1">
      <c r="A2530" s="153"/>
      <c r="B2530" s="153"/>
      <c r="C2530" s="196"/>
      <c r="D2530" s="196"/>
      <c r="E2530" s="196"/>
      <c r="F2530" s="196"/>
      <c r="G2530" s="196"/>
      <c r="H2530" s="196"/>
    </row>
    <row r="2531" spans="1:8" s="148" customFormat="1">
      <c r="A2531" s="153"/>
      <c r="B2531" s="153"/>
      <c r="C2531" s="196"/>
      <c r="D2531" s="196"/>
      <c r="E2531" s="196"/>
      <c r="F2531" s="196"/>
      <c r="G2531" s="196"/>
      <c r="H2531" s="196"/>
    </row>
    <row r="2532" spans="1:8" s="148" customFormat="1">
      <c r="A2532" s="153"/>
      <c r="B2532" s="153"/>
      <c r="C2532" s="196"/>
      <c r="D2532" s="196"/>
      <c r="E2532" s="196"/>
      <c r="F2532" s="196"/>
      <c r="G2532" s="196"/>
      <c r="H2532" s="196"/>
    </row>
    <row r="2533" spans="1:8" s="148" customFormat="1">
      <c r="A2533" s="153"/>
      <c r="B2533" s="153"/>
      <c r="C2533" s="196"/>
      <c r="D2533" s="196"/>
      <c r="E2533" s="196"/>
      <c r="F2533" s="196"/>
      <c r="G2533" s="196"/>
      <c r="H2533" s="196"/>
    </row>
    <row r="2534" spans="1:8" s="148" customFormat="1">
      <c r="A2534" s="153"/>
      <c r="B2534" s="153"/>
      <c r="C2534" s="196"/>
      <c r="D2534" s="196"/>
      <c r="E2534" s="196"/>
      <c r="F2534" s="196"/>
      <c r="G2534" s="196"/>
      <c r="H2534" s="196"/>
    </row>
    <row r="2535" spans="1:8" s="148" customFormat="1">
      <c r="A2535" s="153"/>
      <c r="B2535" s="153"/>
      <c r="C2535" s="196"/>
      <c r="D2535" s="196"/>
      <c r="E2535" s="196"/>
      <c r="F2535" s="196"/>
      <c r="G2535" s="196"/>
      <c r="H2535" s="196"/>
    </row>
    <row r="2536" spans="1:8" s="148" customFormat="1">
      <c r="A2536" s="153"/>
      <c r="B2536" s="153"/>
      <c r="C2536" s="196"/>
      <c r="D2536" s="196"/>
      <c r="E2536" s="196"/>
      <c r="F2536" s="196"/>
      <c r="G2536" s="196"/>
      <c r="H2536" s="196"/>
    </row>
    <row r="2537" spans="1:8" s="148" customFormat="1">
      <c r="A2537" s="153"/>
      <c r="B2537" s="153"/>
      <c r="C2537" s="196"/>
      <c r="D2537" s="196"/>
      <c r="E2537" s="196"/>
      <c r="F2537" s="196"/>
      <c r="G2537" s="196"/>
      <c r="H2537" s="196"/>
    </row>
    <row r="2538" spans="1:8" s="148" customFormat="1">
      <c r="A2538" s="153"/>
      <c r="B2538" s="153"/>
      <c r="C2538" s="196"/>
      <c r="D2538" s="196"/>
      <c r="E2538" s="196"/>
      <c r="F2538" s="196"/>
      <c r="G2538" s="196"/>
      <c r="H2538" s="196"/>
    </row>
    <row r="2539" spans="1:8" s="148" customFormat="1">
      <c r="A2539" s="153"/>
      <c r="B2539" s="153"/>
      <c r="C2539" s="196"/>
      <c r="D2539" s="196"/>
      <c r="E2539" s="196"/>
      <c r="F2539" s="196"/>
      <c r="G2539" s="196"/>
      <c r="H2539" s="196"/>
    </row>
    <row r="2540" spans="1:8" s="148" customFormat="1">
      <c r="A2540" s="153"/>
      <c r="B2540" s="153"/>
      <c r="C2540" s="196"/>
      <c r="D2540" s="196"/>
      <c r="E2540" s="196"/>
      <c r="F2540" s="196"/>
      <c r="G2540" s="196"/>
      <c r="H2540" s="196"/>
    </row>
    <row r="2541" spans="1:8" s="148" customFormat="1">
      <c r="A2541" s="153"/>
      <c r="B2541" s="153"/>
      <c r="C2541" s="196"/>
      <c r="D2541" s="196"/>
      <c r="E2541" s="196"/>
      <c r="F2541" s="196"/>
      <c r="G2541" s="196"/>
      <c r="H2541" s="196"/>
    </row>
    <row r="2542" spans="1:8" s="148" customFormat="1">
      <c r="A2542" s="153"/>
      <c r="B2542" s="153"/>
      <c r="C2542" s="196"/>
      <c r="D2542" s="196"/>
      <c r="E2542" s="196"/>
      <c r="F2542" s="196"/>
      <c r="G2542" s="196"/>
      <c r="H2542" s="196"/>
    </row>
    <row r="2543" spans="1:8" s="148" customFormat="1">
      <c r="A2543" s="153"/>
      <c r="B2543" s="153"/>
      <c r="C2543" s="196"/>
      <c r="D2543" s="196"/>
      <c r="E2543" s="196"/>
      <c r="F2543" s="196"/>
      <c r="G2543" s="196"/>
      <c r="H2543" s="196"/>
    </row>
    <row r="2544" spans="1:8" s="148" customFormat="1">
      <c r="A2544" s="153"/>
      <c r="B2544" s="153"/>
      <c r="C2544" s="196"/>
      <c r="D2544" s="196"/>
      <c r="E2544" s="196"/>
      <c r="F2544" s="196"/>
      <c r="G2544" s="196"/>
      <c r="H2544" s="196"/>
    </row>
    <row r="2545" spans="1:8" s="148" customFormat="1">
      <c r="A2545" s="153"/>
      <c r="B2545" s="153"/>
      <c r="C2545" s="196"/>
      <c r="D2545" s="196"/>
      <c r="E2545" s="196"/>
      <c r="F2545" s="196"/>
      <c r="G2545" s="196"/>
      <c r="H2545" s="196"/>
    </row>
    <row r="2546" spans="1:8" s="148" customFormat="1">
      <c r="A2546" s="153"/>
      <c r="B2546" s="153"/>
      <c r="C2546" s="196"/>
      <c r="D2546" s="196"/>
      <c r="E2546" s="196"/>
      <c r="F2546" s="196"/>
      <c r="G2546" s="196"/>
      <c r="H2546" s="196"/>
    </row>
    <row r="2547" spans="1:8" s="148" customFormat="1">
      <c r="A2547" s="153"/>
      <c r="B2547" s="153"/>
      <c r="C2547" s="196"/>
      <c r="D2547" s="196"/>
      <c r="E2547" s="196"/>
      <c r="F2547" s="196"/>
      <c r="G2547" s="196"/>
      <c r="H2547" s="196"/>
    </row>
    <row r="2548" spans="1:8" s="148" customFormat="1">
      <c r="A2548" s="153"/>
      <c r="B2548" s="153"/>
      <c r="C2548" s="196"/>
      <c r="D2548" s="196"/>
      <c r="E2548" s="196"/>
      <c r="F2548" s="196"/>
      <c r="G2548" s="196"/>
      <c r="H2548" s="196"/>
    </row>
    <row r="2549" spans="1:8" s="148" customFormat="1">
      <c r="A2549" s="153"/>
      <c r="B2549" s="153"/>
      <c r="C2549" s="196"/>
      <c r="D2549" s="196"/>
      <c r="E2549" s="196"/>
      <c r="F2549" s="196"/>
      <c r="G2549" s="196"/>
      <c r="H2549" s="196"/>
    </row>
    <row r="2550" spans="1:8" s="148" customFormat="1">
      <c r="A2550" s="153"/>
      <c r="B2550" s="153"/>
      <c r="C2550" s="196"/>
      <c r="D2550" s="196"/>
      <c r="E2550" s="196"/>
      <c r="F2550" s="196"/>
      <c r="G2550" s="196"/>
      <c r="H2550" s="196"/>
    </row>
    <row r="2551" spans="1:8" s="148" customFormat="1">
      <c r="A2551" s="153"/>
      <c r="B2551" s="153"/>
      <c r="C2551" s="196"/>
      <c r="D2551" s="196"/>
      <c r="E2551" s="196"/>
      <c r="F2551" s="196"/>
      <c r="G2551" s="196"/>
      <c r="H2551" s="196"/>
    </row>
    <row r="2552" spans="1:8" s="148" customFormat="1">
      <c r="A2552" s="153"/>
      <c r="B2552" s="153"/>
      <c r="C2552" s="196"/>
      <c r="D2552" s="196"/>
      <c r="E2552" s="196"/>
      <c r="F2552" s="196"/>
      <c r="G2552" s="196"/>
      <c r="H2552" s="196"/>
    </row>
    <row r="2553" spans="1:8" s="148" customFormat="1">
      <c r="A2553" s="153"/>
      <c r="B2553" s="153"/>
      <c r="C2553" s="196"/>
      <c r="D2553" s="196"/>
      <c r="E2553" s="196"/>
      <c r="F2553" s="196"/>
      <c r="G2553" s="196"/>
      <c r="H2553" s="196"/>
    </row>
    <row r="2554" spans="1:8" s="148" customFormat="1">
      <c r="A2554" s="153"/>
      <c r="B2554" s="153"/>
      <c r="C2554" s="196"/>
      <c r="D2554" s="196"/>
      <c r="E2554" s="196"/>
      <c r="F2554" s="196"/>
      <c r="G2554" s="196"/>
      <c r="H2554" s="196"/>
    </row>
    <row r="2555" spans="1:8" s="148" customFormat="1">
      <c r="A2555" s="153"/>
      <c r="B2555" s="153"/>
      <c r="C2555" s="196"/>
      <c r="D2555" s="196"/>
      <c r="E2555" s="196"/>
      <c r="F2555" s="196"/>
      <c r="G2555" s="196"/>
      <c r="H2555" s="196"/>
    </row>
    <row r="2556" spans="1:8" s="148" customFormat="1">
      <c r="A2556" s="153"/>
      <c r="B2556" s="153"/>
      <c r="C2556" s="196"/>
      <c r="D2556" s="196"/>
      <c r="E2556" s="196"/>
      <c r="F2556" s="196"/>
      <c r="G2556" s="196"/>
      <c r="H2556" s="196"/>
    </row>
    <row r="2557" spans="1:8" s="148" customFormat="1">
      <c r="A2557" s="153"/>
      <c r="B2557" s="153"/>
      <c r="C2557" s="196"/>
      <c r="D2557" s="196"/>
      <c r="E2557" s="196"/>
      <c r="F2557" s="196"/>
      <c r="G2557" s="196"/>
      <c r="H2557" s="196"/>
    </row>
    <row r="2558" spans="1:8" s="148" customFormat="1">
      <c r="A2558" s="153"/>
      <c r="B2558" s="153"/>
      <c r="C2558" s="196"/>
      <c r="D2558" s="196"/>
      <c r="E2558" s="196"/>
      <c r="F2558" s="196"/>
      <c r="G2558" s="196"/>
      <c r="H2558" s="196"/>
    </row>
    <row r="2559" spans="1:8" s="148" customFormat="1">
      <c r="A2559" s="153"/>
      <c r="B2559" s="153"/>
      <c r="C2559" s="196"/>
      <c r="D2559" s="196"/>
      <c r="E2559" s="196"/>
      <c r="F2559" s="196"/>
      <c r="G2559" s="196"/>
      <c r="H2559" s="196"/>
    </row>
    <row r="2560" spans="1:8" s="148" customFormat="1">
      <c r="A2560" s="153"/>
      <c r="B2560" s="153"/>
      <c r="C2560" s="196"/>
      <c r="D2560" s="196"/>
      <c r="E2560" s="196"/>
      <c r="F2560" s="196"/>
      <c r="G2560" s="196"/>
      <c r="H2560" s="196"/>
    </row>
    <row r="2561" spans="1:8" s="148" customFormat="1">
      <c r="A2561" s="153"/>
      <c r="B2561" s="153"/>
      <c r="C2561" s="196"/>
      <c r="D2561" s="196"/>
      <c r="E2561" s="196"/>
      <c r="F2561" s="196"/>
      <c r="G2561" s="196"/>
      <c r="H2561" s="196"/>
    </row>
    <row r="2562" spans="1:8" s="148" customFormat="1">
      <c r="A2562" s="153"/>
      <c r="B2562" s="153"/>
      <c r="C2562" s="196"/>
      <c r="D2562" s="196"/>
      <c r="E2562" s="196"/>
      <c r="F2562" s="196"/>
      <c r="G2562" s="196"/>
      <c r="H2562" s="196"/>
    </row>
    <row r="2563" spans="1:8" s="148" customFormat="1">
      <c r="A2563" s="153"/>
      <c r="B2563" s="153"/>
      <c r="C2563" s="196"/>
      <c r="D2563" s="196"/>
      <c r="E2563" s="196"/>
      <c r="F2563" s="196"/>
      <c r="G2563" s="196"/>
      <c r="H2563" s="196"/>
    </row>
    <row r="2564" spans="1:8" s="148" customFormat="1">
      <c r="A2564" s="153"/>
      <c r="B2564" s="153"/>
      <c r="C2564" s="196"/>
      <c r="D2564" s="196"/>
      <c r="E2564" s="196"/>
      <c r="F2564" s="196"/>
      <c r="G2564" s="196"/>
      <c r="H2564" s="196"/>
    </row>
    <row r="2565" spans="1:8" s="148" customFormat="1">
      <c r="A2565" s="153"/>
      <c r="B2565" s="153"/>
      <c r="C2565" s="196"/>
      <c r="D2565" s="196"/>
      <c r="E2565" s="196"/>
      <c r="F2565" s="196"/>
      <c r="G2565" s="196"/>
      <c r="H2565" s="196"/>
    </row>
    <row r="2566" spans="1:8" s="148" customFormat="1">
      <c r="A2566" s="153"/>
      <c r="B2566" s="153"/>
      <c r="C2566" s="196"/>
      <c r="D2566" s="196"/>
      <c r="E2566" s="196"/>
      <c r="F2566" s="196"/>
      <c r="G2566" s="196"/>
      <c r="H2566" s="196"/>
    </row>
    <row r="2567" spans="1:8" s="148" customFormat="1">
      <c r="A2567" s="153"/>
      <c r="B2567" s="153"/>
      <c r="C2567" s="196"/>
      <c r="D2567" s="196"/>
      <c r="E2567" s="196"/>
      <c r="F2567" s="196"/>
      <c r="G2567" s="196"/>
      <c r="H2567" s="196"/>
    </row>
    <row r="2568" spans="1:8" s="148" customFormat="1">
      <c r="A2568" s="153"/>
      <c r="B2568" s="153"/>
      <c r="C2568" s="196"/>
      <c r="D2568" s="196"/>
      <c r="E2568" s="196"/>
      <c r="F2568" s="196"/>
      <c r="G2568" s="196"/>
      <c r="H2568" s="196"/>
    </row>
    <row r="2569" spans="1:8" s="148" customFormat="1">
      <c r="A2569" s="153"/>
      <c r="B2569" s="153"/>
      <c r="C2569" s="196"/>
      <c r="D2569" s="196"/>
      <c r="E2569" s="196"/>
      <c r="F2569" s="196"/>
      <c r="G2569" s="196"/>
      <c r="H2569" s="196"/>
    </row>
    <row r="2570" spans="1:8" s="148" customFormat="1">
      <c r="A2570" s="153"/>
      <c r="B2570" s="153"/>
      <c r="C2570" s="196"/>
      <c r="D2570" s="196"/>
      <c r="E2570" s="196"/>
      <c r="F2570" s="196"/>
      <c r="G2570" s="196"/>
      <c r="H2570" s="196"/>
    </row>
    <row r="2571" spans="1:8" s="148" customFormat="1">
      <c r="A2571" s="153"/>
      <c r="B2571" s="153"/>
      <c r="C2571" s="196"/>
      <c r="D2571" s="196"/>
      <c r="E2571" s="196"/>
      <c r="F2571" s="196"/>
      <c r="G2571" s="196"/>
      <c r="H2571" s="196"/>
    </row>
    <row r="2572" spans="1:8" s="148" customFormat="1">
      <c r="A2572" s="153"/>
      <c r="B2572" s="153"/>
      <c r="C2572" s="196"/>
      <c r="D2572" s="196"/>
      <c r="E2572" s="196"/>
      <c r="F2572" s="196"/>
      <c r="G2572" s="196"/>
      <c r="H2572" s="196"/>
    </row>
    <row r="2573" spans="1:8" s="148" customFormat="1">
      <c r="A2573" s="153"/>
      <c r="B2573" s="153"/>
      <c r="C2573" s="196"/>
      <c r="D2573" s="196"/>
      <c r="E2573" s="196"/>
      <c r="F2573" s="196"/>
      <c r="G2573" s="196"/>
      <c r="H2573" s="196"/>
    </row>
    <row r="2574" spans="1:8" s="148" customFormat="1">
      <c r="A2574" s="153"/>
      <c r="B2574" s="153"/>
      <c r="C2574" s="196"/>
      <c r="D2574" s="196"/>
      <c r="E2574" s="196"/>
      <c r="F2574" s="196"/>
      <c r="G2574" s="196"/>
      <c r="H2574" s="196"/>
    </row>
    <row r="2575" spans="1:8" s="148" customFormat="1">
      <c r="A2575" s="153"/>
      <c r="B2575" s="153"/>
      <c r="C2575" s="196"/>
      <c r="D2575" s="196"/>
      <c r="E2575" s="196"/>
      <c r="F2575" s="196"/>
      <c r="G2575" s="196"/>
      <c r="H2575" s="196"/>
    </row>
    <row r="2576" spans="1:8" s="148" customFormat="1">
      <c r="A2576" s="153"/>
      <c r="B2576" s="153"/>
      <c r="C2576" s="196"/>
      <c r="D2576" s="196"/>
      <c r="E2576" s="196"/>
      <c r="F2576" s="196"/>
      <c r="G2576" s="196"/>
      <c r="H2576" s="196"/>
    </row>
    <row r="2577" spans="1:8" s="148" customFormat="1">
      <c r="A2577" s="153"/>
      <c r="B2577" s="153"/>
      <c r="C2577" s="196"/>
      <c r="D2577" s="196"/>
      <c r="E2577" s="196"/>
      <c r="F2577" s="196"/>
      <c r="G2577" s="196"/>
      <c r="H2577" s="196"/>
    </row>
    <row r="2578" spans="1:8" s="148" customFormat="1">
      <c r="A2578" s="153"/>
      <c r="B2578" s="153"/>
      <c r="C2578" s="196"/>
      <c r="D2578" s="196"/>
      <c r="E2578" s="196"/>
      <c r="F2578" s="196"/>
      <c r="G2578" s="196"/>
      <c r="H2578" s="196"/>
    </row>
    <row r="2579" spans="1:8" s="148" customFormat="1">
      <c r="A2579" s="153"/>
      <c r="B2579" s="153"/>
      <c r="C2579" s="196"/>
      <c r="D2579" s="196"/>
      <c r="E2579" s="196"/>
      <c r="F2579" s="196"/>
      <c r="G2579" s="196"/>
      <c r="H2579" s="196"/>
    </row>
    <row r="2580" spans="1:8" s="148" customFormat="1">
      <c r="A2580" s="153"/>
      <c r="B2580" s="153"/>
      <c r="C2580" s="196"/>
      <c r="D2580" s="196"/>
      <c r="E2580" s="196"/>
      <c r="F2580" s="196"/>
      <c r="G2580" s="196"/>
      <c r="H2580" s="196"/>
    </row>
    <row r="2581" spans="1:8" s="148" customFormat="1">
      <c r="A2581" s="153"/>
      <c r="B2581" s="153"/>
      <c r="C2581" s="196"/>
      <c r="D2581" s="196"/>
      <c r="E2581" s="196"/>
      <c r="F2581" s="196"/>
      <c r="G2581" s="196"/>
      <c r="H2581" s="196"/>
    </row>
    <row r="2582" spans="1:8" s="148" customFormat="1">
      <c r="A2582" s="153"/>
      <c r="B2582" s="153"/>
      <c r="C2582" s="196"/>
      <c r="D2582" s="196"/>
      <c r="E2582" s="196"/>
      <c r="F2582" s="196"/>
      <c r="G2582" s="196"/>
      <c r="H2582" s="196"/>
    </row>
    <row r="2583" spans="1:8" s="148" customFormat="1">
      <c r="A2583" s="153"/>
      <c r="B2583" s="153"/>
      <c r="C2583" s="196"/>
      <c r="D2583" s="196"/>
      <c r="E2583" s="196"/>
      <c r="F2583" s="196"/>
      <c r="G2583" s="196"/>
      <c r="H2583" s="196"/>
    </row>
    <row r="2584" spans="1:8" s="148" customFormat="1">
      <c r="A2584" s="153"/>
      <c r="B2584" s="153"/>
      <c r="C2584" s="196"/>
      <c r="D2584" s="196"/>
      <c r="E2584" s="196"/>
      <c r="F2584" s="196"/>
      <c r="G2584" s="196"/>
      <c r="H2584" s="196"/>
    </row>
    <row r="2585" spans="1:8" s="148" customFormat="1">
      <c r="A2585" s="153"/>
      <c r="B2585" s="153"/>
      <c r="C2585" s="196"/>
      <c r="D2585" s="196"/>
      <c r="E2585" s="196"/>
      <c r="F2585" s="196"/>
      <c r="G2585" s="196"/>
      <c r="H2585" s="196"/>
    </row>
    <row r="2586" spans="1:8" s="148" customFormat="1">
      <c r="A2586" s="153"/>
      <c r="B2586" s="153"/>
      <c r="C2586" s="196"/>
      <c r="D2586" s="196"/>
      <c r="E2586" s="196"/>
      <c r="F2586" s="196"/>
      <c r="G2586" s="196"/>
      <c r="H2586" s="196"/>
    </row>
    <row r="2587" spans="1:8" s="148" customFormat="1">
      <c r="A2587" s="153"/>
      <c r="B2587" s="153"/>
      <c r="C2587" s="196"/>
      <c r="D2587" s="196"/>
      <c r="E2587" s="196"/>
      <c r="F2587" s="196"/>
      <c r="G2587" s="196"/>
      <c r="H2587" s="196"/>
    </row>
    <row r="2588" spans="1:8" s="148" customFormat="1">
      <c r="A2588" s="153"/>
      <c r="B2588" s="153"/>
      <c r="C2588" s="196"/>
      <c r="D2588" s="196"/>
      <c r="E2588" s="196"/>
      <c r="F2588" s="196"/>
      <c r="G2588" s="196"/>
      <c r="H2588" s="196"/>
    </row>
    <row r="2589" spans="1:8" s="148" customFormat="1">
      <c r="A2589" s="153"/>
      <c r="B2589" s="153"/>
      <c r="C2589" s="196"/>
      <c r="D2589" s="196"/>
      <c r="E2589" s="196"/>
      <c r="F2589" s="196"/>
      <c r="G2589" s="196"/>
      <c r="H2589" s="196"/>
    </row>
    <row r="2590" spans="1:8" s="148" customFormat="1">
      <c r="A2590" s="153"/>
      <c r="B2590" s="153"/>
      <c r="C2590" s="196"/>
      <c r="D2590" s="196"/>
      <c r="E2590" s="196"/>
      <c r="F2590" s="196"/>
      <c r="G2590" s="196"/>
      <c r="H2590" s="196"/>
    </row>
    <row r="2591" spans="1:8" s="148" customFormat="1">
      <c r="A2591" s="153"/>
      <c r="B2591" s="153"/>
      <c r="C2591" s="196"/>
      <c r="D2591" s="196"/>
      <c r="E2591" s="196"/>
      <c r="F2591" s="196"/>
      <c r="G2591" s="196"/>
      <c r="H2591" s="196"/>
    </row>
    <row r="2592" spans="1:8" s="148" customFormat="1">
      <c r="A2592" s="153"/>
      <c r="B2592" s="153"/>
      <c r="C2592" s="196"/>
      <c r="D2592" s="196"/>
      <c r="E2592" s="196"/>
      <c r="F2592" s="196"/>
      <c r="G2592" s="196"/>
      <c r="H2592" s="196"/>
    </row>
    <row r="2593" spans="1:8" s="148" customFormat="1">
      <c r="A2593" s="153"/>
      <c r="B2593" s="153"/>
      <c r="C2593" s="196"/>
      <c r="D2593" s="196"/>
      <c r="E2593" s="196"/>
      <c r="F2593" s="196"/>
      <c r="G2593" s="196"/>
      <c r="H2593" s="196"/>
    </row>
    <row r="2594" spans="1:8" s="148" customFormat="1">
      <c r="A2594" s="153"/>
      <c r="B2594" s="153"/>
      <c r="C2594" s="196"/>
      <c r="D2594" s="196"/>
      <c r="E2594" s="196"/>
      <c r="F2594" s="196"/>
      <c r="G2594" s="196"/>
      <c r="H2594" s="196"/>
    </row>
    <row r="2595" spans="1:8" s="148" customFormat="1">
      <c r="A2595" s="153"/>
      <c r="B2595" s="153"/>
      <c r="C2595" s="196"/>
      <c r="D2595" s="196"/>
      <c r="E2595" s="196"/>
      <c r="F2595" s="196"/>
      <c r="G2595" s="196"/>
      <c r="H2595" s="196"/>
    </row>
    <row r="2596" spans="1:8" s="148" customFormat="1">
      <c r="A2596" s="153"/>
      <c r="B2596" s="153"/>
      <c r="C2596" s="196"/>
      <c r="D2596" s="196"/>
      <c r="E2596" s="196"/>
      <c r="F2596" s="196"/>
      <c r="G2596" s="196"/>
      <c r="H2596" s="196"/>
    </row>
    <row r="2597" spans="1:8" s="148" customFormat="1">
      <c r="A2597" s="153"/>
      <c r="B2597" s="153"/>
      <c r="C2597" s="196"/>
      <c r="D2597" s="196"/>
      <c r="E2597" s="196"/>
      <c r="F2597" s="196"/>
      <c r="G2597" s="196"/>
      <c r="H2597" s="196"/>
    </row>
    <row r="2598" spans="1:8" s="148" customFormat="1">
      <c r="A2598" s="153"/>
      <c r="B2598" s="153"/>
      <c r="C2598" s="196"/>
      <c r="D2598" s="196"/>
      <c r="E2598" s="196"/>
      <c r="F2598" s="196"/>
      <c r="G2598" s="196"/>
      <c r="H2598" s="196"/>
    </row>
    <row r="2599" spans="1:8" s="148" customFormat="1">
      <c r="A2599" s="153"/>
      <c r="B2599" s="153"/>
      <c r="C2599" s="196"/>
      <c r="D2599" s="196"/>
      <c r="E2599" s="196"/>
      <c r="F2599" s="196"/>
      <c r="G2599" s="196"/>
      <c r="H2599" s="196"/>
    </row>
    <row r="2600" spans="1:8" s="148" customFormat="1">
      <c r="A2600" s="153"/>
      <c r="B2600" s="153"/>
      <c r="C2600" s="196"/>
      <c r="D2600" s="196"/>
      <c r="E2600" s="196"/>
      <c r="F2600" s="196"/>
      <c r="G2600" s="196"/>
      <c r="H2600" s="196"/>
    </row>
    <row r="2601" spans="1:8" s="148" customFormat="1">
      <c r="A2601" s="153"/>
      <c r="B2601" s="153"/>
      <c r="C2601" s="196"/>
      <c r="D2601" s="196"/>
      <c r="E2601" s="196"/>
      <c r="F2601" s="196"/>
      <c r="G2601" s="196"/>
      <c r="H2601" s="196"/>
    </row>
    <row r="2602" spans="1:8" s="148" customFormat="1">
      <c r="A2602" s="153"/>
      <c r="B2602" s="153"/>
      <c r="C2602" s="196"/>
      <c r="D2602" s="196"/>
      <c r="E2602" s="196"/>
      <c r="F2602" s="196"/>
      <c r="G2602" s="196"/>
      <c r="H2602" s="196"/>
    </row>
    <row r="2603" spans="1:8" s="148" customFormat="1">
      <c r="A2603" s="153"/>
      <c r="B2603" s="153"/>
      <c r="C2603" s="196"/>
      <c r="D2603" s="196"/>
      <c r="E2603" s="196"/>
      <c r="F2603" s="196"/>
      <c r="G2603" s="196"/>
      <c r="H2603" s="196"/>
    </row>
    <row r="2604" spans="1:8" s="148" customFormat="1">
      <c r="A2604" s="153"/>
      <c r="B2604" s="153"/>
      <c r="C2604" s="196"/>
      <c r="D2604" s="196"/>
      <c r="E2604" s="196"/>
      <c r="F2604" s="196"/>
      <c r="G2604" s="196"/>
      <c r="H2604" s="196"/>
    </row>
    <row r="2605" spans="1:8" s="148" customFormat="1">
      <c r="A2605" s="153"/>
      <c r="B2605" s="153"/>
      <c r="C2605" s="196"/>
      <c r="D2605" s="196"/>
      <c r="E2605" s="196"/>
      <c r="F2605" s="196"/>
      <c r="G2605" s="196"/>
      <c r="H2605" s="196"/>
    </row>
    <row r="2606" spans="1:8" s="148" customFormat="1">
      <c r="A2606" s="153"/>
      <c r="B2606" s="153"/>
      <c r="C2606" s="196"/>
      <c r="D2606" s="196"/>
      <c r="E2606" s="196"/>
      <c r="F2606" s="196"/>
      <c r="G2606" s="196"/>
      <c r="H2606" s="196"/>
    </row>
    <row r="2607" spans="1:8" s="148" customFormat="1">
      <c r="A2607" s="153"/>
      <c r="B2607" s="153"/>
      <c r="C2607" s="196"/>
      <c r="D2607" s="196"/>
      <c r="E2607" s="196"/>
      <c r="F2607" s="196"/>
      <c r="G2607" s="196"/>
      <c r="H2607" s="196"/>
    </row>
    <row r="2608" spans="1:8" s="148" customFormat="1">
      <c r="A2608" s="153"/>
      <c r="B2608" s="153"/>
      <c r="C2608" s="196"/>
      <c r="D2608" s="196"/>
      <c r="E2608" s="196"/>
      <c r="F2608" s="196"/>
      <c r="G2608" s="196"/>
      <c r="H2608" s="196"/>
    </row>
    <row r="2609" spans="1:8" s="148" customFormat="1">
      <c r="A2609" s="153"/>
      <c r="B2609" s="153"/>
      <c r="C2609" s="196"/>
      <c r="D2609" s="196"/>
      <c r="E2609" s="196"/>
      <c r="F2609" s="196"/>
      <c r="G2609" s="196"/>
      <c r="H2609" s="196"/>
    </row>
    <row r="2610" spans="1:8" s="148" customFormat="1">
      <c r="A2610" s="153"/>
      <c r="B2610" s="153"/>
      <c r="C2610" s="196"/>
      <c r="D2610" s="196"/>
      <c r="E2610" s="196"/>
      <c r="F2610" s="196"/>
      <c r="G2610" s="196"/>
      <c r="H2610" s="196"/>
    </row>
    <row r="2611" spans="1:8" s="148" customFormat="1">
      <c r="A2611" s="153"/>
      <c r="B2611" s="153"/>
      <c r="C2611" s="196"/>
      <c r="D2611" s="196"/>
      <c r="E2611" s="196"/>
      <c r="F2611" s="196"/>
      <c r="G2611" s="196"/>
      <c r="H2611" s="196"/>
    </row>
    <row r="2612" spans="1:8" s="148" customFormat="1">
      <c r="A2612" s="153"/>
      <c r="B2612" s="153"/>
      <c r="C2612" s="196"/>
      <c r="D2612" s="196"/>
      <c r="E2612" s="196"/>
      <c r="F2612" s="196"/>
      <c r="G2612" s="196"/>
      <c r="H2612" s="196"/>
    </row>
    <row r="2613" spans="1:8" s="148" customFormat="1">
      <c r="A2613" s="153"/>
      <c r="B2613" s="153"/>
      <c r="C2613" s="196"/>
      <c r="D2613" s="196"/>
      <c r="E2613" s="196"/>
      <c r="F2613" s="196"/>
      <c r="G2613" s="196"/>
      <c r="H2613" s="196"/>
    </row>
    <row r="2614" spans="1:8" s="148" customFormat="1">
      <c r="A2614" s="153"/>
      <c r="B2614" s="153"/>
      <c r="C2614" s="196"/>
      <c r="D2614" s="196"/>
      <c r="E2614" s="196"/>
      <c r="F2614" s="196"/>
      <c r="G2614" s="196"/>
      <c r="H2614" s="196"/>
    </row>
    <row r="2615" spans="1:8" s="148" customFormat="1">
      <c r="A2615" s="153"/>
      <c r="B2615" s="153"/>
      <c r="C2615" s="196"/>
      <c r="D2615" s="196"/>
      <c r="E2615" s="196"/>
      <c r="F2615" s="196"/>
      <c r="G2615" s="196"/>
      <c r="H2615" s="196"/>
    </row>
    <row r="2616" spans="1:8" s="148" customFormat="1">
      <c r="A2616" s="153"/>
      <c r="B2616" s="153"/>
      <c r="C2616" s="196"/>
      <c r="D2616" s="196"/>
      <c r="E2616" s="196"/>
      <c r="F2616" s="196"/>
      <c r="G2616" s="196"/>
      <c r="H2616" s="196"/>
    </row>
    <row r="2617" spans="1:8" s="148" customFormat="1">
      <c r="A2617" s="153"/>
      <c r="B2617" s="153"/>
      <c r="C2617" s="196"/>
      <c r="D2617" s="196"/>
      <c r="E2617" s="196"/>
      <c r="F2617" s="196"/>
      <c r="G2617" s="196"/>
      <c r="H2617" s="196"/>
    </row>
    <row r="2618" spans="1:8" s="148" customFormat="1">
      <c r="A2618" s="153"/>
      <c r="B2618" s="153"/>
      <c r="C2618" s="196"/>
      <c r="D2618" s="196"/>
      <c r="E2618" s="196"/>
      <c r="F2618" s="196"/>
      <c r="G2618" s="196"/>
      <c r="H2618" s="196"/>
    </row>
    <row r="2619" spans="1:8" s="148" customFormat="1">
      <c r="A2619" s="153"/>
      <c r="B2619" s="153"/>
      <c r="C2619" s="196"/>
      <c r="D2619" s="196"/>
      <c r="E2619" s="196"/>
      <c r="F2619" s="196"/>
      <c r="G2619" s="196"/>
      <c r="H2619" s="196"/>
    </row>
    <row r="2620" spans="1:8" s="148" customFormat="1">
      <c r="A2620" s="153"/>
      <c r="B2620" s="153"/>
      <c r="C2620" s="196"/>
      <c r="D2620" s="196"/>
      <c r="E2620" s="196"/>
      <c r="F2620" s="196"/>
      <c r="G2620" s="196"/>
      <c r="H2620" s="196"/>
    </row>
    <row r="2621" spans="1:8" s="148" customFormat="1">
      <c r="A2621" s="153"/>
      <c r="B2621" s="153"/>
      <c r="C2621" s="196"/>
      <c r="D2621" s="196"/>
      <c r="E2621" s="196"/>
      <c r="F2621" s="196"/>
      <c r="G2621" s="196"/>
      <c r="H2621" s="196"/>
    </row>
    <row r="2622" spans="1:8" s="148" customFormat="1">
      <c r="A2622" s="153"/>
      <c r="B2622" s="153"/>
      <c r="C2622" s="196"/>
      <c r="D2622" s="196"/>
      <c r="E2622" s="196"/>
      <c r="F2622" s="196"/>
      <c r="G2622" s="196"/>
      <c r="H2622" s="196"/>
    </row>
    <row r="2623" spans="1:8" s="148" customFormat="1">
      <c r="A2623" s="153"/>
      <c r="B2623" s="153"/>
      <c r="C2623" s="196"/>
      <c r="D2623" s="196"/>
      <c r="E2623" s="196"/>
      <c r="F2623" s="196"/>
      <c r="G2623" s="196"/>
      <c r="H2623" s="196"/>
    </row>
    <row r="2624" spans="1:8" s="148" customFormat="1">
      <c r="A2624" s="153"/>
      <c r="B2624" s="153"/>
      <c r="C2624" s="196"/>
      <c r="D2624" s="196"/>
      <c r="E2624" s="196"/>
      <c r="F2624" s="196"/>
      <c r="G2624" s="196"/>
      <c r="H2624" s="196"/>
    </row>
    <row r="2625" spans="1:8" s="148" customFormat="1">
      <c r="A2625" s="153"/>
      <c r="B2625" s="153"/>
      <c r="C2625" s="196"/>
      <c r="D2625" s="196"/>
      <c r="E2625" s="196"/>
      <c r="F2625" s="196"/>
      <c r="G2625" s="196"/>
      <c r="H2625" s="196"/>
    </row>
    <row r="2626" spans="1:8" s="148" customFormat="1">
      <c r="A2626" s="153"/>
      <c r="B2626" s="153"/>
      <c r="C2626" s="196"/>
      <c r="D2626" s="196"/>
      <c r="E2626" s="196"/>
      <c r="F2626" s="196"/>
      <c r="G2626" s="196"/>
      <c r="H2626" s="196"/>
    </row>
    <row r="2627" spans="1:8" s="148" customFormat="1">
      <c r="A2627" s="153"/>
      <c r="B2627" s="153"/>
      <c r="C2627" s="196"/>
      <c r="D2627" s="196"/>
      <c r="E2627" s="196"/>
      <c r="F2627" s="196"/>
      <c r="G2627" s="196"/>
      <c r="H2627" s="196"/>
    </row>
    <row r="2628" spans="1:8" s="148" customFormat="1">
      <c r="A2628" s="153"/>
      <c r="B2628" s="153"/>
      <c r="C2628" s="196"/>
      <c r="D2628" s="196"/>
      <c r="E2628" s="196"/>
      <c r="F2628" s="196"/>
      <c r="G2628" s="196"/>
      <c r="H2628" s="196"/>
    </row>
    <row r="2629" spans="1:8" s="148" customFormat="1">
      <c r="A2629" s="153"/>
      <c r="B2629" s="153"/>
      <c r="C2629" s="196"/>
      <c r="D2629" s="196"/>
      <c r="E2629" s="196"/>
      <c r="F2629" s="196"/>
      <c r="G2629" s="196"/>
      <c r="H2629" s="196"/>
    </row>
    <row r="2630" spans="1:8" s="148" customFormat="1">
      <c r="A2630" s="153"/>
      <c r="B2630" s="153"/>
      <c r="C2630" s="196"/>
      <c r="D2630" s="196"/>
      <c r="E2630" s="196"/>
      <c r="F2630" s="196"/>
      <c r="G2630" s="196"/>
      <c r="H2630" s="196"/>
    </row>
    <row r="2631" spans="1:8" s="148" customFormat="1">
      <c r="A2631" s="153"/>
      <c r="B2631" s="153"/>
      <c r="C2631" s="196"/>
      <c r="D2631" s="196"/>
      <c r="E2631" s="196"/>
      <c r="F2631" s="196"/>
      <c r="G2631" s="196"/>
      <c r="H2631" s="196"/>
    </row>
    <row r="2632" spans="1:8" s="148" customFormat="1">
      <c r="A2632" s="153"/>
      <c r="B2632" s="153"/>
      <c r="C2632" s="196"/>
      <c r="D2632" s="196"/>
      <c r="E2632" s="196"/>
      <c r="F2632" s="196"/>
      <c r="G2632" s="196"/>
      <c r="H2632" s="196"/>
    </row>
    <row r="2633" spans="1:8" s="148" customFormat="1">
      <c r="A2633" s="153"/>
      <c r="B2633" s="153"/>
      <c r="C2633" s="196"/>
      <c r="D2633" s="196"/>
      <c r="E2633" s="196"/>
      <c r="F2633" s="196"/>
      <c r="G2633" s="196"/>
      <c r="H2633" s="196"/>
    </row>
    <row r="2634" spans="1:8" s="148" customFormat="1">
      <c r="A2634" s="153"/>
      <c r="B2634" s="153"/>
      <c r="C2634" s="196"/>
      <c r="D2634" s="196"/>
      <c r="E2634" s="196"/>
      <c r="F2634" s="196"/>
      <c r="G2634" s="196"/>
      <c r="H2634" s="196"/>
    </row>
    <row r="2635" spans="1:8" s="148" customFormat="1">
      <c r="A2635" s="153"/>
      <c r="B2635" s="153"/>
      <c r="C2635" s="196"/>
      <c r="D2635" s="196"/>
      <c r="E2635" s="196"/>
      <c r="F2635" s="196"/>
      <c r="G2635" s="196"/>
      <c r="H2635" s="196"/>
    </row>
    <row r="2636" spans="1:8" s="148" customFormat="1">
      <c r="A2636" s="153"/>
      <c r="B2636" s="153"/>
      <c r="C2636" s="196"/>
      <c r="D2636" s="196"/>
      <c r="E2636" s="196"/>
      <c r="F2636" s="196"/>
      <c r="G2636" s="196"/>
      <c r="H2636" s="196"/>
    </row>
    <row r="2637" spans="1:8" s="148" customFormat="1">
      <c r="A2637" s="153"/>
      <c r="B2637" s="153"/>
      <c r="C2637" s="196"/>
      <c r="D2637" s="196"/>
      <c r="E2637" s="196"/>
      <c r="F2637" s="196"/>
      <c r="G2637" s="196"/>
      <c r="H2637" s="196"/>
    </row>
    <row r="2638" spans="1:8" s="148" customFormat="1">
      <c r="A2638" s="153"/>
      <c r="B2638" s="153"/>
      <c r="C2638" s="196"/>
      <c r="D2638" s="196"/>
      <c r="E2638" s="196"/>
      <c r="F2638" s="196"/>
      <c r="G2638" s="196"/>
      <c r="H2638" s="196"/>
    </row>
    <row r="2639" spans="1:8" s="148" customFormat="1">
      <c r="A2639" s="153"/>
      <c r="B2639" s="153"/>
      <c r="C2639" s="196"/>
      <c r="D2639" s="196"/>
      <c r="E2639" s="196"/>
      <c r="F2639" s="196"/>
      <c r="G2639" s="196"/>
      <c r="H2639" s="196"/>
    </row>
    <row r="2640" spans="1:8" s="148" customFormat="1">
      <c r="A2640" s="153"/>
      <c r="B2640" s="153"/>
      <c r="C2640" s="196"/>
      <c r="D2640" s="196"/>
      <c r="E2640" s="196"/>
      <c r="F2640" s="196"/>
      <c r="G2640" s="196"/>
      <c r="H2640" s="196"/>
    </row>
    <row r="2641" spans="1:8" s="148" customFormat="1">
      <c r="A2641" s="153"/>
      <c r="B2641" s="153"/>
      <c r="C2641" s="196"/>
      <c r="D2641" s="196"/>
      <c r="E2641" s="196"/>
      <c r="F2641" s="196"/>
      <c r="G2641" s="196"/>
      <c r="H2641" s="196"/>
    </row>
    <row r="2642" spans="1:8" s="148" customFormat="1">
      <c r="A2642" s="153"/>
      <c r="B2642" s="153"/>
      <c r="C2642" s="196"/>
      <c r="D2642" s="196"/>
      <c r="E2642" s="196"/>
      <c r="F2642" s="196"/>
      <c r="G2642" s="196"/>
      <c r="H2642" s="196"/>
    </row>
    <row r="2643" spans="1:8" s="148" customFormat="1">
      <c r="A2643" s="153"/>
      <c r="B2643" s="153"/>
      <c r="C2643" s="196"/>
      <c r="D2643" s="196"/>
      <c r="E2643" s="196"/>
      <c r="F2643" s="196"/>
      <c r="G2643" s="196"/>
      <c r="H2643" s="196"/>
    </row>
    <row r="2644" spans="1:8" s="148" customFormat="1">
      <c r="A2644" s="153"/>
      <c r="B2644" s="153"/>
      <c r="C2644" s="196"/>
      <c r="D2644" s="196"/>
      <c r="E2644" s="196"/>
      <c r="F2644" s="196"/>
      <c r="G2644" s="196"/>
      <c r="H2644" s="196"/>
    </row>
    <row r="2645" spans="1:8" s="148" customFormat="1">
      <c r="A2645" s="153"/>
      <c r="B2645" s="153"/>
      <c r="C2645" s="196"/>
      <c r="D2645" s="196"/>
      <c r="E2645" s="196"/>
      <c r="F2645" s="196"/>
      <c r="G2645" s="196"/>
      <c r="H2645" s="196"/>
    </row>
    <row r="2646" spans="1:8" s="148" customFormat="1">
      <c r="A2646" s="153"/>
      <c r="B2646" s="153"/>
      <c r="C2646" s="196"/>
      <c r="D2646" s="196"/>
      <c r="E2646" s="196"/>
      <c r="F2646" s="196"/>
      <c r="G2646" s="196"/>
      <c r="H2646" s="196"/>
    </row>
    <row r="2647" spans="1:8" s="148" customFormat="1">
      <c r="A2647" s="153"/>
      <c r="B2647" s="153"/>
      <c r="C2647" s="196"/>
      <c r="D2647" s="196"/>
      <c r="E2647" s="196"/>
      <c r="F2647" s="196"/>
      <c r="G2647" s="196"/>
      <c r="H2647" s="196"/>
    </row>
    <row r="2648" spans="1:8" s="148" customFormat="1">
      <c r="A2648" s="153"/>
      <c r="B2648" s="153"/>
      <c r="C2648" s="196"/>
      <c r="D2648" s="196"/>
      <c r="E2648" s="196"/>
      <c r="F2648" s="196"/>
      <c r="G2648" s="196"/>
      <c r="H2648" s="196"/>
    </row>
    <row r="2649" spans="1:8" s="148" customFormat="1">
      <c r="A2649" s="153"/>
      <c r="B2649" s="153"/>
      <c r="C2649" s="196"/>
      <c r="D2649" s="196"/>
      <c r="E2649" s="196"/>
      <c r="F2649" s="196"/>
      <c r="G2649" s="196"/>
      <c r="H2649" s="196"/>
    </row>
    <row r="2650" spans="1:8" s="148" customFormat="1">
      <c r="A2650" s="153"/>
      <c r="B2650" s="153"/>
      <c r="C2650" s="196"/>
      <c r="D2650" s="196"/>
      <c r="E2650" s="196"/>
      <c r="F2650" s="196"/>
      <c r="G2650" s="196"/>
      <c r="H2650" s="196"/>
    </row>
    <row r="2651" spans="1:8" s="148" customFormat="1">
      <c r="A2651" s="153"/>
      <c r="B2651" s="153"/>
      <c r="C2651" s="196"/>
      <c r="D2651" s="196"/>
      <c r="E2651" s="196"/>
      <c r="F2651" s="196"/>
      <c r="G2651" s="196"/>
      <c r="H2651" s="196"/>
    </row>
    <row r="2652" spans="1:8" s="148" customFormat="1">
      <c r="A2652" s="153"/>
      <c r="B2652" s="153"/>
      <c r="C2652" s="196"/>
      <c r="D2652" s="196"/>
      <c r="E2652" s="196"/>
      <c r="F2652" s="196"/>
      <c r="G2652" s="196"/>
      <c r="H2652" s="196"/>
    </row>
    <row r="2653" spans="1:8" s="148" customFormat="1">
      <c r="A2653" s="153"/>
      <c r="B2653" s="153"/>
      <c r="C2653" s="196"/>
      <c r="D2653" s="196"/>
      <c r="E2653" s="196"/>
      <c r="F2653" s="196"/>
      <c r="G2653" s="196"/>
      <c r="H2653" s="196"/>
    </row>
    <row r="2654" spans="1:8" s="148" customFormat="1">
      <c r="A2654" s="153"/>
      <c r="B2654" s="153"/>
      <c r="C2654" s="196"/>
      <c r="D2654" s="196"/>
      <c r="E2654" s="196"/>
      <c r="F2654" s="196"/>
      <c r="G2654" s="196"/>
      <c r="H2654" s="196"/>
    </row>
    <row r="2655" spans="1:8" s="148" customFormat="1">
      <c r="A2655" s="153"/>
      <c r="B2655" s="153"/>
      <c r="C2655" s="196"/>
      <c r="D2655" s="196"/>
      <c r="E2655" s="196"/>
      <c r="F2655" s="196"/>
      <c r="G2655" s="196"/>
      <c r="H2655" s="196"/>
    </row>
    <row r="2656" spans="1:8" s="148" customFormat="1">
      <c r="A2656" s="153"/>
      <c r="B2656" s="153"/>
      <c r="C2656" s="196"/>
      <c r="D2656" s="196"/>
      <c r="E2656" s="196"/>
      <c r="F2656" s="196"/>
      <c r="G2656" s="196"/>
      <c r="H2656" s="196"/>
    </row>
    <row r="2657" spans="1:8" s="148" customFormat="1">
      <c r="A2657" s="153"/>
      <c r="B2657" s="153"/>
      <c r="C2657" s="196"/>
      <c r="D2657" s="196"/>
      <c r="E2657" s="196"/>
      <c r="F2657" s="196"/>
      <c r="G2657" s="196"/>
      <c r="H2657" s="196"/>
    </row>
    <row r="2658" spans="1:8" s="148" customFormat="1">
      <c r="A2658" s="153"/>
      <c r="B2658" s="153"/>
      <c r="C2658" s="196"/>
      <c r="D2658" s="196"/>
      <c r="E2658" s="196"/>
      <c r="F2658" s="196"/>
      <c r="G2658" s="196"/>
      <c r="H2658" s="196"/>
    </row>
    <row r="2659" spans="1:8" s="148" customFormat="1">
      <c r="A2659" s="153"/>
      <c r="B2659" s="153"/>
      <c r="C2659" s="196"/>
      <c r="D2659" s="196"/>
      <c r="E2659" s="196"/>
      <c r="F2659" s="196"/>
      <c r="G2659" s="196"/>
      <c r="H2659" s="196"/>
    </row>
    <row r="2660" spans="1:8" s="148" customFormat="1">
      <c r="A2660" s="153"/>
      <c r="B2660" s="153"/>
      <c r="C2660" s="196"/>
      <c r="D2660" s="196"/>
      <c r="E2660" s="196"/>
      <c r="F2660" s="196"/>
      <c r="G2660" s="196"/>
      <c r="H2660" s="196"/>
    </row>
    <row r="2661" spans="1:8" s="148" customFormat="1">
      <c r="A2661" s="153"/>
      <c r="B2661" s="153"/>
      <c r="C2661" s="196"/>
      <c r="D2661" s="196"/>
      <c r="E2661" s="196"/>
      <c r="F2661" s="196"/>
      <c r="G2661" s="196"/>
      <c r="H2661" s="196"/>
    </row>
    <row r="2662" spans="1:8" s="148" customFormat="1">
      <c r="A2662" s="153"/>
      <c r="B2662" s="153"/>
      <c r="C2662" s="196"/>
      <c r="D2662" s="196"/>
      <c r="E2662" s="196"/>
      <c r="F2662" s="196"/>
      <c r="G2662" s="196"/>
      <c r="H2662" s="196"/>
    </row>
    <row r="2663" spans="1:8" s="148" customFormat="1">
      <c r="A2663" s="153"/>
      <c r="B2663" s="153"/>
      <c r="C2663" s="196"/>
      <c r="D2663" s="196"/>
      <c r="E2663" s="196"/>
      <c r="F2663" s="196"/>
      <c r="G2663" s="196"/>
      <c r="H2663" s="196"/>
    </row>
    <row r="2664" spans="1:8" s="148" customFormat="1">
      <c r="A2664" s="153"/>
      <c r="B2664" s="153"/>
      <c r="C2664" s="196"/>
      <c r="D2664" s="196"/>
      <c r="E2664" s="196"/>
      <c r="F2664" s="196"/>
      <c r="G2664" s="196"/>
      <c r="H2664" s="196"/>
    </row>
    <row r="2665" spans="1:8" s="148" customFormat="1">
      <c r="A2665" s="153"/>
      <c r="B2665" s="153"/>
      <c r="C2665" s="196"/>
      <c r="D2665" s="196"/>
      <c r="E2665" s="196"/>
      <c r="F2665" s="196"/>
      <c r="G2665" s="196"/>
      <c r="H2665" s="196"/>
    </row>
    <row r="2666" spans="1:8" s="148" customFormat="1">
      <c r="A2666" s="153"/>
      <c r="B2666" s="153"/>
      <c r="C2666" s="196"/>
      <c r="D2666" s="196"/>
      <c r="E2666" s="196"/>
      <c r="F2666" s="196"/>
      <c r="G2666" s="196"/>
      <c r="H2666" s="196"/>
    </row>
    <row r="2667" spans="1:8" s="148" customFormat="1">
      <c r="A2667" s="153"/>
      <c r="B2667" s="153"/>
      <c r="C2667" s="196"/>
      <c r="D2667" s="196"/>
      <c r="E2667" s="196"/>
      <c r="F2667" s="196"/>
      <c r="G2667" s="196"/>
      <c r="H2667" s="196"/>
    </row>
    <row r="2668" spans="1:8" s="148" customFormat="1">
      <c r="A2668" s="153"/>
      <c r="B2668" s="153"/>
      <c r="C2668" s="196"/>
      <c r="D2668" s="196"/>
      <c r="E2668" s="196"/>
      <c r="F2668" s="196"/>
      <c r="G2668" s="196"/>
      <c r="H2668" s="196"/>
    </row>
    <row r="2669" spans="1:8" s="148" customFormat="1">
      <c r="A2669" s="153"/>
      <c r="B2669" s="153"/>
      <c r="C2669" s="196"/>
      <c r="D2669" s="196"/>
      <c r="E2669" s="196"/>
      <c r="F2669" s="196"/>
      <c r="G2669" s="196"/>
      <c r="H2669" s="196"/>
    </row>
    <row r="2670" spans="1:8" s="148" customFormat="1">
      <c r="A2670" s="153"/>
      <c r="B2670" s="153"/>
      <c r="C2670" s="196"/>
      <c r="D2670" s="196"/>
      <c r="E2670" s="196"/>
      <c r="F2670" s="196"/>
      <c r="G2670" s="196"/>
      <c r="H2670" s="196"/>
    </row>
    <row r="2671" spans="1:8" s="148" customFormat="1">
      <c r="A2671" s="153"/>
      <c r="B2671" s="153"/>
      <c r="C2671" s="196"/>
      <c r="D2671" s="196"/>
      <c r="E2671" s="196"/>
      <c r="F2671" s="196"/>
      <c r="G2671" s="196"/>
      <c r="H2671" s="196"/>
    </row>
    <row r="2672" spans="1:8" s="148" customFormat="1">
      <c r="A2672" s="153"/>
      <c r="B2672" s="153"/>
      <c r="C2672" s="196"/>
      <c r="D2672" s="196"/>
      <c r="E2672" s="196"/>
      <c r="F2672" s="196"/>
      <c r="G2672" s="196"/>
      <c r="H2672" s="196"/>
    </row>
    <row r="2673" spans="1:8" s="148" customFormat="1">
      <c r="A2673" s="153"/>
      <c r="B2673" s="153"/>
      <c r="C2673" s="196"/>
      <c r="D2673" s="196"/>
      <c r="E2673" s="196"/>
      <c r="F2673" s="196"/>
      <c r="G2673" s="196"/>
      <c r="H2673" s="196"/>
    </row>
    <row r="2674" spans="1:8" s="148" customFormat="1">
      <c r="A2674" s="153"/>
      <c r="B2674" s="153"/>
      <c r="C2674" s="196"/>
      <c r="D2674" s="196"/>
      <c r="E2674" s="196"/>
      <c r="F2674" s="196"/>
      <c r="G2674" s="196"/>
      <c r="H2674" s="196"/>
    </row>
    <row r="2675" spans="1:8" s="148" customFormat="1">
      <c r="A2675" s="153"/>
      <c r="B2675" s="153"/>
      <c r="C2675" s="196"/>
      <c r="D2675" s="196"/>
      <c r="E2675" s="196"/>
      <c r="F2675" s="196"/>
      <c r="G2675" s="196"/>
      <c r="H2675" s="196"/>
    </row>
    <row r="2676" spans="1:8" s="148" customFormat="1">
      <c r="A2676" s="153"/>
      <c r="B2676" s="153"/>
      <c r="C2676" s="196"/>
      <c r="D2676" s="196"/>
      <c r="E2676" s="196"/>
      <c r="F2676" s="196"/>
      <c r="G2676" s="196"/>
      <c r="H2676" s="196"/>
    </row>
    <row r="2677" spans="1:8" s="148" customFormat="1">
      <c r="A2677" s="153"/>
      <c r="B2677" s="153"/>
      <c r="C2677" s="196"/>
      <c r="D2677" s="196"/>
      <c r="E2677" s="196"/>
      <c r="F2677" s="196"/>
      <c r="G2677" s="196"/>
      <c r="H2677" s="196"/>
    </row>
    <row r="2678" spans="1:8" s="148" customFormat="1">
      <c r="A2678" s="153"/>
      <c r="B2678" s="153"/>
      <c r="C2678" s="196"/>
      <c r="D2678" s="196"/>
      <c r="E2678" s="196"/>
      <c r="F2678" s="196"/>
      <c r="G2678" s="196"/>
      <c r="H2678" s="196"/>
    </row>
    <row r="2679" spans="1:8" s="148" customFormat="1">
      <c r="A2679" s="153"/>
      <c r="B2679" s="153"/>
      <c r="C2679" s="196"/>
      <c r="D2679" s="196"/>
      <c r="E2679" s="196"/>
      <c r="F2679" s="196"/>
      <c r="G2679" s="196"/>
      <c r="H2679" s="196"/>
    </row>
    <row r="2680" spans="1:8" s="148" customFormat="1">
      <c r="A2680" s="153"/>
      <c r="B2680" s="153"/>
      <c r="C2680" s="196"/>
      <c r="D2680" s="196"/>
      <c r="E2680" s="196"/>
      <c r="F2680" s="196"/>
      <c r="G2680" s="196"/>
      <c r="H2680" s="196"/>
    </row>
    <row r="2681" spans="1:8" s="148" customFormat="1">
      <c r="A2681" s="153"/>
      <c r="B2681" s="153"/>
      <c r="C2681" s="196"/>
      <c r="D2681" s="196"/>
      <c r="E2681" s="196"/>
      <c r="F2681" s="196"/>
      <c r="G2681" s="196"/>
      <c r="H2681" s="196"/>
    </row>
    <row r="2682" spans="1:8" s="148" customFormat="1">
      <c r="A2682" s="153"/>
      <c r="B2682" s="153"/>
      <c r="C2682" s="196"/>
      <c r="D2682" s="196"/>
      <c r="E2682" s="196"/>
      <c r="F2682" s="196"/>
      <c r="G2682" s="196"/>
      <c r="H2682" s="196"/>
    </row>
    <row r="2683" spans="1:8" s="148" customFormat="1">
      <c r="A2683" s="153"/>
      <c r="B2683" s="153"/>
      <c r="C2683" s="196"/>
      <c r="D2683" s="196"/>
      <c r="E2683" s="196"/>
      <c r="F2683" s="196"/>
      <c r="G2683" s="196"/>
      <c r="H2683" s="196"/>
    </row>
    <row r="2684" spans="1:8" s="148" customFormat="1">
      <c r="A2684" s="153"/>
      <c r="B2684" s="153"/>
      <c r="C2684" s="196"/>
      <c r="D2684" s="196"/>
      <c r="E2684" s="196"/>
      <c r="F2684" s="196"/>
      <c r="G2684" s="196"/>
      <c r="H2684" s="196"/>
    </row>
    <row r="2685" spans="1:8" s="148" customFormat="1">
      <c r="A2685" s="153"/>
      <c r="B2685" s="153"/>
      <c r="C2685" s="196"/>
      <c r="D2685" s="196"/>
      <c r="E2685" s="196"/>
      <c r="F2685" s="196"/>
      <c r="G2685" s="196"/>
      <c r="H2685" s="196"/>
    </row>
    <row r="2686" spans="1:8" s="148" customFormat="1">
      <c r="A2686" s="153"/>
      <c r="B2686" s="153"/>
      <c r="C2686" s="196"/>
      <c r="D2686" s="196"/>
      <c r="E2686" s="196"/>
      <c r="F2686" s="196"/>
      <c r="G2686" s="196"/>
      <c r="H2686" s="196"/>
    </row>
    <row r="2687" spans="1:8" s="148" customFormat="1">
      <c r="A2687" s="153"/>
      <c r="B2687" s="153"/>
      <c r="C2687" s="196"/>
      <c r="D2687" s="196"/>
      <c r="E2687" s="196"/>
      <c r="F2687" s="196"/>
      <c r="G2687" s="196"/>
      <c r="H2687" s="196"/>
    </row>
    <row r="2688" spans="1:8" s="148" customFormat="1">
      <c r="A2688" s="153"/>
      <c r="B2688" s="153"/>
      <c r="C2688" s="196"/>
      <c r="D2688" s="196"/>
      <c r="E2688" s="196"/>
      <c r="F2688" s="196"/>
      <c r="G2688" s="196"/>
      <c r="H2688" s="196"/>
    </row>
    <row r="2689" spans="1:8" s="148" customFormat="1">
      <c r="A2689" s="153"/>
      <c r="B2689" s="153"/>
      <c r="C2689" s="196"/>
      <c r="D2689" s="196"/>
      <c r="E2689" s="196"/>
      <c r="F2689" s="196"/>
      <c r="G2689" s="196"/>
      <c r="H2689" s="196"/>
    </row>
    <row r="2690" spans="1:8" s="148" customFormat="1">
      <c r="A2690" s="153"/>
      <c r="B2690" s="153"/>
      <c r="C2690" s="196"/>
      <c r="D2690" s="196"/>
      <c r="E2690" s="196"/>
      <c r="F2690" s="196"/>
      <c r="G2690" s="196"/>
      <c r="H2690" s="196"/>
    </row>
    <row r="2691" spans="1:8" s="148" customFormat="1">
      <c r="A2691" s="153"/>
      <c r="B2691" s="153"/>
      <c r="C2691" s="196"/>
      <c r="D2691" s="196"/>
      <c r="E2691" s="196"/>
      <c r="F2691" s="196"/>
      <c r="G2691" s="196"/>
      <c r="H2691" s="196"/>
    </row>
    <row r="2692" spans="1:8" s="148" customFormat="1">
      <c r="A2692" s="153"/>
      <c r="B2692" s="153"/>
      <c r="C2692" s="196"/>
      <c r="D2692" s="196"/>
      <c r="E2692" s="196"/>
      <c r="F2692" s="196"/>
      <c r="G2692" s="196"/>
      <c r="H2692" s="196"/>
    </row>
    <row r="2693" spans="1:8" s="148" customFormat="1">
      <c r="A2693" s="153"/>
      <c r="B2693" s="153"/>
      <c r="C2693" s="196"/>
      <c r="D2693" s="196"/>
      <c r="E2693" s="196"/>
      <c r="F2693" s="196"/>
      <c r="G2693" s="196"/>
      <c r="H2693" s="196"/>
    </row>
    <row r="2694" spans="1:8" s="148" customFormat="1">
      <c r="A2694" s="153"/>
      <c r="B2694" s="153"/>
      <c r="C2694" s="196"/>
      <c r="D2694" s="196"/>
      <c r="E2694" s="196"/>
      <c r="F2694" s="196"/>
      <c r="G2694" s="196"/>
      <c r="H2694" s="196"/>
    </row>
    <row r="2695" spans="1:8" s="148" customFormat="1">
      <c r="A2695" s="153"/>
      <c r="B2695" s="153"/>
      <c r="C2695" s="196"/>
      <c r="D2695" s="196"/>
      <c r="E2695" s="196"/>
      <c r="F2695" s="196"/>
      <c r="G2695" s="196"/>
      <c r="H2695" s="196"/>
    </row>
    <row r="2696" spans="1:8" s="148" customFormat="1">
      <c r="A2696" s="153"/>
      <c r="B2696" s="153"/>
      <c r="C2696" s="196"/>
      <c r="D2696" s="196"/>
      <c r="E2696" s="196"/>
      <c r="F2696" s="196"/>
      <c r="G2696" s="196"/>
      <c r="H2696" s="196"/>
    </row>
    <row r="2697" spans="1:8" s="148" customFormat="1">
      <c r="A2697" s="153"/>
      <c r="B2697" s="153"/>
      <c r="C2697" s="196"/>
      <c r="D2697" s="196"/>
      <c r="E2697" s="196"/>
      <c r="F2697" s="196"/>
      <c r="G2697" s="196"/>
      <c r="H2697" s="196"/>
    </row>
    <row r="2698" spans="1:8" s="148" customFormat="1">
      <c r="A2698" s="153"/>
      <c r="B2698" s="153"/>
      <c r="C2698" s="196"/>
      <c r="D2698" s="196"/>
      <c r="E2698" s="196"/>
      <c r="F2698" s="196"/>
      <c r="G2698" s="196"/>
      <c r="H2698" s="196"/>
    </row>
    <row r="2699" spans="1:8" s="148" customFormat="1">
      <c r="A2699" s="153"/>
      <c r="B2699" s="153"/>
      <c r="C2699" s="196"/>
      <c r="D2699" s="196"/>
      <c r="E2699" s="196"/>
      <c r="F2699" s="196"/>
      <c r="G2699" s="196"/>
      <c r="H2699" s="196"/>
    </row>
    <row r="2700" spans="1:8" s="148" customFormat="1">
      <c r="A2700" s="153"/>
      <c r="B2700" s="153"/>
      <c r="C2700" s="196"/>
      <c r="D2700" s="196"/>
      <c r="E2700" s="196"/>
      <c r="F2700" s="196"/>
      <c r="G2700" s="196"/>
      <c r="H2700" s="196"/>
    </row>
    <row r="2701" spans="1:8" s="148" customFormat="1">
      <c r="A2701" s="153"/>
      <c r="B2701" s="153"/>
      <c r="C2701" s="196"/>
      <c r="D2701" s="196"/>
      <c r="E2701" s="196"/>
      <c r="F2701" s="196"/>
      <c r="G2701" s="196"/>
      <c r="H2701" s="196"/>
    </row>
    <row r="2702" spans="1:8" s="148" customFormat="1">
      <c r="A2702" s="153"/>
      <c r="B2702" s="153"/>
      <c r="C2702" s="196"/>
      <c r="D2702" s="196"/>
      <c r="E2702" s="196"/>
      <c r="F2702" s="196"/>
      <c r="G2702" s="196"/>
      <c r="H2702" s="196"/>
    </row>
    <row r="2703" spans="1:8" s="148" customFormat="1">
      <c r="A2703" s="153"/>
      <c r="B2703" s="153"/>
      <c r="C2703" s="196"/>
      <c r="D2703" s="196"/>
      <c r="E2703" s="196"/>
      <c r="F2703" s="196"/>
      <c r="G2703" s="196"/>
      <c r="H2703" s="196"/>
    </row>
    <row r="2704" spans="1:8" s="148" customFormat="1">
      <c r="A2704" s="153"/>
      <c r="B2704" s="153"/>
      <c r="C2704" s="196"/>
      <c r="D2704" s="196"/>
      <c r="E2704" s="196"/>
      <c r="F2704" s="196"/>
      <c r="G2704" s="196"/>
      <c r="H2704" s="196"/>
    </row>
    <row r="2705" spans="1:8" s="148" customFormat="1">
      <c r="A2705" s="153"/>
      <c r="B2705" s="153"/>
      <c r="C2705" s="196"/>
      <c r="D2705" s="196"/>
      <c r="E2705" s="196"/>
      <c r="F2705" s="196"/>
      <c r="G2705" s="196"/>
      <c r="H2705" s="196"/>
    </row>
    <row r="2706" spans="1:8" s="148" customFormat="1">
      <c r="A2706" s="153"/>
      <c r="B2706" s="153"/>
      <c r="C2706" s="196"/>
      <c r="D2706" s="196"/>
      <c r="E2706" s="196"/>
      <c r="F2706" s="196"/>
      <c r="G2706" s="196"/>
      <c r="H2706" s="196"/>
    </row>
    <row r="2707" spans="1:8" s="148" customFormat="1">
      <c r="A2707" s="153"/>
      <c r="B2707" s="153"/>
      <c r="C2707" s="196"/>
      <c r="D2707" s="196"/>
      <c r="E2707" s="196"/>
      <c r="F2707" s="196"/>
      <c r="G2707" s="196"/>
      <c r="H2707" s="196"/>
    </row>
    <row r="2708" spans="1:8" s="148" customFormat="1">
      <c r="A2708" s="153"/>
      <c r="B2708" s="153"/>
      <c r="C2708" s="196"/>
      <c r="D2708" s="196"/>
      <c r="E2708" s="196"/>
      <c r="F2708" s="196"/>
      <c r="G2708" s="196"/>
      <c r="H2708" s="196"/>
    </row>
    <row r="2709" spans="1:8" s="148" customFormat="1">
      <c r="A2709" s="153"/>
      <c r="B2709" s="153"/>
      <c r="C2709" s="196"/>
      <c r="D2709" s="196"/>
      <c r="E2709" s="196"/>
      <c r="F2709" s="196"/>
      <c r="G2709" s="196"/>
      <c r="H2709" s="196"/>
    </row>
    <row r="2710" spans="1:8" s="148" customFormat="1">
      <c r="A2710" s="153"/>
      <c r="B2710" s="153"/>
      <c r="C2710" s="196"/>
      <c r="D2710" s="196"/>
      <c r="E2710" s="196"/>
      <c r="F2710" s="196"/>
      <c r="G2710" s="196"/>
      <c r="H2710" s="196"/>
    </row>
    <row r="2711" spans="1:8" s="148" customFormat="1">
      <c r="A2711" s="153"/>
      <c r="B2711" s="153"/>
      <c r="C2711" s="196"/>
      <c r="D2711" s="196"/>
      <c r="E2711" s="196"/>
      <c r="F2711" s="196"/>
      <c r="G2711" s="196"/>
      <c r="H2711" s="196"/>
    </row>
    <row r="2712" spans="1:8" s="148" customFormat="1">
      <c r="A2712" s="153"/>
      <c r="B2712" s="153"/>
      <c r="C2712" s="196"/>
      <c r="D2712" s="196"/>
      <c r="E2712" s="196"/>
      <c r="F2712" s="196"/>
      <c r="G2712" s="196"/>
      <c r="H2712" s="196"/>
    </row>
    <row r="2713" spans="1:8" s="148" customFormat="1">
      <c r="A2713" s="153"/>
      <c r="B2713" s="153"/>
      <c r="C2713" s="196"/>
      <c r="D2713" s="196"/>
      <c r="E2713" s="196"/>
      <c r="F2713" s="196"/>
      <c r="G2713" s="196"/>
      <c r="H2713" s="196"/>
    </row>
    <row r="2714" spans="1:8" s="148" customFormat="1">
      <c r="A2714" s="153"/>
      <c r="B2714" s="153"/>
      <c r="C2714" s="196"/>
      <c r="D2714" s="196"/>
      <c r="E2714" s="196"/>
      <c r="F2714" s="196"/>
      <c r="G2714" s="196"/>
      <c r="H2714" s="196"/>
    </row>
    <row r="2715" spans="1:8" s="148" customFormat="1">
      <c r="A2715" s="153"/>
      <c r="B2715" s="153"/>
      <c r="C2715" s="196"/>
      <c r="D2715" s="196"/>
      <c r="E2715" s="196"/>
      <c r="F2715" s="196"/>
      <c r="G2715" s="196"/>
      <c r="H2715" s="196"/>
    </row>
    <row r="2716" spans="1:8" s="148" customFormat="1">
      <c r="A2716" s="153"/>
      <c r="B2716" s="153"/>
      <c r="C2716" s="196"/>
      <c r="D2716" s="196"/>
      <c r="E2716" s="196"/>
      <c r="F2716" s="196"/>
      <c r="G2716" s="196"/>
      <c r="H2716" s="196"/>
    </row>
    <row r="2717" spans="1:8" s="148" customFormat="1">
      <c r="A2717" s="153"/>
      <c r="B2717" s="153"/>
      <c r="C2717" s="196"/>
      <c r="D2717" s="196"/>
      <c r="E2717" s="196"/>
      <c r="F2717" s="196"/>
      <c r="G2717" s="196"/>
      <c r="H2717" s="196"/>
    </row>
    <row r="2718" spans="1:8" s="148" customFormat="1">
      <c r="A2718" s="153"/>
      <c r="B2718" s="153"/>
      <c r="C2718" s="196"/>
      <c r="D2718" s="196"/>
      <c r="E2718" s="196"/>
      <c r="F2718" s="196"/>
      <c r="G2718" s="196"/>
      <c r="H2718" s="196"/>
    </row>
    <row r="2719" spans="1:8" s="148" customFormat="1">
      <c r="A2719" s="153"/>
      <c r="B2719" s="153"/>
      <c r="C2719" s="196"/>
      <c r="D2719" s="196"/>
      <c r="E2719" s="196"/>
      <c r="F2719" s="196"/>
      <c r="G2719" s="196"/>
      <c r="H2719" s="196"/>
    </row>
    <row r="2720" spans="1:8" s="148" customFormat="1">
      <c r="A2720" s="153"/>
      <c r="B2720" s="153"/>
      <c r="C2720" s="196"/>
      <c r="D2720" s="196"/>
      <c r="E2720" s="196"/>
      <c r="F2720" s="196"/>
      <c r="G2720" s="196"/>
      <c r="H2720" s="196"/>
    </row>
    <row r="2721" spans="1:8" s="148" customFormat="1">
      <c r="A2721" s="153"/>
      <c r="B2721" s="153"/>
      <c r="C2721" s="196"/>
      <c r="D2721" s="196"/>
      <c r="E2721" s="196"/>
      <c r="F2721" s="196"/>
      <c r="G2721" s="196"/>
      <c r="H2721" s="196"/>
    </row>
    <row r="2722" spans="1:8" s="148" customFormat="1">
      <c r="A2722" s="153"/>
      <c r="B2722" s="153"/>
      <c r="C2722" s="196"/>
      <c r="D2722" s="196"/>
      <c r="E2722" s="196"/>
      <c r="F2722" s="196"/>
      <c r="G2722" s="196"/>
      <c r="H2722" s="196"/>
    </row>
    <row r="2723" spans="1:8" s="148" customFormat="1">
      <c r="A2723" s="153"/>
      <c r="B2723" s="153"/>
      <c r="C2723" s="196"/>
      <c r="D2723" s="196"/>
      <c r="E2723" s="196"/>
      <c r="F2723" s="196"/>
      <c r="G2723" s="196"/>
      <c r="H2723" s="196"/>
    </row>
    <row r="2724" spans="1:8" s="148" customFormat="1">
      <c r="A2724" s="153"/>
      <c r="B2724" s="153"/>
      <c r="C2724" s="196"/>
      <c r="D2724" s="196"/>
      <c r="E2724" s="196"/>
      <c r="F2724" s="196"/>
      <c r="G2724" s="196"/>
      <c r="H2724" s="196"/>
    </row>
    <row r="2725" spans="1:8" s="148" customFormat="1">
      <c r="A2725" s="153"/>
      <c r="B2725" s="153"/>
      <c r="C2725" s="196"/>
      <c r="D2725" s="196"/>
      <c r="E2725" s="196"/>
      <c r="F2725" s="196"/>
      <c r="G2725" s="196"/>
      <c r="H2725" s="196"/>
    </row>
    <row r="2726" spans="1:8" s="148" customFormat="1">
      <c r="A2726" s="153"/>
      <c r="B2726" s="153"/>
      <c r="C2726" s="196"/>
      <c r="D2726" s="196"/>
      <c r="E2726" s="196"/>
      <c r="F2726" s="196"/>
      <c r="G2726" s="196"/>
      <c r="H2726" s="196"/>
    </row>
    <row r="2727" spans="1:8" s="148" customFormat="1">
      <c r="A2727" s="153"/>
      <c r="B2727" s="153"/>
      <c r="C2727" s="196"/>
      <c r="D2727" s="196"/>
      <c r="E2727" s="196"/>
      <c r="F2727" s="196"/>
      <c r="G2727" s="196"/>
      <c r="H2727" s="196"/>
    </row>
    <row r="2728" spans="1:8" s="148" customFormat="1">
      <c r="A2728" s="153"/>
      <c r="B2728" s="153"/>
      <c r="C2728" s="196"/>
      <c r="D2728" s="196"/>
      <c r="E2728" s="196"/>
      <c r="F2728" s="196"/>
      <c r="G2728" s="196"/>
      <c r="H2728" s="196"/>
    </row>
    <row r="2729" spans="1:8" s="148" customFormat="1">
      <c r="A2729" s="153"/>
      <c r="B2729" s="153"/>
      <c r="C2729" s="196"/>
      <c r="D2729" s="196"/>
      <c r="E2729" s="196"/>
      <c r="F2729" s="196"/>
      <c r="G2729" s="196"/>
      <c r="H2729" s="196"/>
    </row>
    <row r="2730" spans="1:8" s="148" customFormat="1">
      <c r="A2730" s="153"/>
      <c r="B2730" s="153"/>
      <c r="C2730" s="196"/>
      <c r="D2730" s="196"/>
      <c r="E2730" s="196"/>
      <c r="F2730" s="196"/>
      <c r="G2730" s="196"/>
      <c r="H2730" s="196"/>
    </row>
    <row r="2731" spans="1:8" s="148" customFormat="1">
      <c r="A2731" s="153"/>
      <c r="B2731" s="153"/>
      <c r="C2731" s="196"/>
      <c r="D2731" s="196"/>
      <c r="E2731" s="196"/>
      <c r="F2731" s="196"/>
      <c r="G2731" s="196"/>
      <c r="H2731" s="196"/>
    </row>
    <row r="2732" spans="1:8" s="148" customFormat="1">
      <c r="A2732" s="153"/>
      <c r="B2732" s="153"/>
      <c r="C2732" s="196"/>
      <c r="D2732" s="196"/>
      <c r="E2732" s="196"/>
      <c r="F2732" s="196"/>
      <c r="G2732" s="196"/>
      <c r="H2732" s="196"/>
    </row>
    <row r="2733" spans="1:8" s="148" customFormat="1">
      <c r="A2733" s="153"/>
      <c r="B2733" s="153"/>
      <c r="C2733" s="196"/>
      <c r="D2733" s="196"/>
      <c r="E2733" s="196"/>
      <c r="F2733" s="196"/>
      <c r="G2733" s="196"/>
      <c r="H2733" s="196"/>
    </row>
    <row r="2734" spans="1:8" s="148" customFormat="1">
      <c r="A2734" s="153"/>
      <c r="B2734" s="153"/>
      <c r="C2734" s="196"/>
      <c r="D2734" s="196"/>
      <c r="E2734" s="196"/>
      <c r="F2734" s="196"/>
      <c r="G2734" s="196"/>
      <c r="H2734" s="196"/>
    </row>
    <row r="2735" spans="1:8" s="148" customFormat="1">
      <c r="A2735" s="153"/>
      <c r="B2735" s="153"/>
      <c r="C2735" s="196"/>
      <c r="D2735" s="196"/>
      <c r="E2735" s="196"/>
      <c r="F2735" s="196"/>
      <c r="G2735" s="196"/>
      <c r="H2735" s="196"/>
    </row>
    <row r="2736" spans="1:8" s="148" customFormat="1">
      <c r="A2736" s="153"/>
      <c r="B2736" s="153"/>
      <c r="C2736" s="196"/>
      <c r="D2736" s="196"/>
      <c r="E2736" s="196"/>
      <c r="F2736" s="196"/>
      <c r="G2736" s="196"/>
      <c r="H2736" s="196"/>
    </row>
    <row r="2737" spans="1:8" s="148" customFormat="1">
      <c r="A2737" s="153"/>
      <c r="B2737" s="153"/>
      <c r="C2737" s="196"/>
      <c r="D2737" s="196"/>
      <c r="E2737" s="196"/>
      <c r="F2737" s="196"/>
      <c r="G2737" s="196"/>
      <c r="H2737" s="196"/>
    </row>
    <row r="2738" spans="1:8" s="148" customFormat="1">
      <c r="A2738" s="153"/>
      <c r="B2738" s="153"/>
      <c r="C2738" s="196"/>
      <c r="D2738" s="196"/>
      <c r="E2738" s="196"/>
      <c r="F2738" s="196"/>
      <c r="G2738" s="196"/>
      <c r="H2738" s="196"/>
    </row>
    <row r="2739" spans="1:8" s="148" customFormat="1">
      <c r="A2739" s="153"/>
      <c r="B2739" s="153"/>
      <c r="C2739" s="196"/>
      <c r="D2739" s="196"/>
      <c r="E2739" s="196"/>
      <c r="F2739" s="196"/>
      <c r="G2739" s="196"/>
      <c r="H2739" s="196"/>
    </row>
    <row r="2740" spans="1:8" s="148" customFormat="1">
      <c r="A2740" s="153"/>
      <c r="B2740" s="153"/>
      <c r="C2740" s="196"/>
      <c r="D2740" s="196"/>
      <c r="E2740" s="196"/>
      <c r="F2740" s="196"/>
      <c r="G2740" s="196"/>
      <c r="H2740" s="196"/>
    </row>
    <row r="2741" spans="1:8" s="148" customFormat="1">
      <c r="A2741" s="153"/>
      <c r="B2741" s="153"/>
      <c r="C2741" s="196"/>
      <c r="D2741" s="196"/>
      <c r="E2741" s="196"/>
      <c r="F2741" s="196"/>
      <c r="G2741" s="196"/>
      <c r="H2741" s="196"/>
    </row>
    <row r="2742" spans="1:8" s="148" customFormat="1">
      <c r="A2742" s="153"/>
      <c r="B2742" s="153"/>
      <c r="C2742" s="196"/>
      <c r="D2742" s="196"/>
      <c r="E2742" s="196"/>
      <c r="F2742" s="196"/>
      <c r="G2742" s="196"/>
      <c r="H2742" s="196"/>
    </row>
    <row r="2743" spans="1:8" s="148" customFormat="1">
      <c r="A2743" s="153"/>
      <c r="B2743" s="153"/>
      <c r="C2743" s="196"/>
      <c r="D2743" s="196"/>
      <c r="E2743" s="196"/>
      <c r="F2743" s="196"/>
      <c r="G2743" s="196"/>
      <c r="H2743" s="196"/>
    </row>
    <row r="2744" spans="1:8" s="148" customFormat="1">
      <c r="A2744" s="153"/>
      <c r="B2744" s="153"/>
      <c r="C2744" s="196"/>
      <c r="D2744" s="196"/>
      <c r="E2744" s="196"/>
      <c r="F2744" s="196"/>
      <c r="G2744" s="196"/>
      <c r="H2744" s="196"/>
    </row>
    <row r="2745" spans="1:8" s="148" customFormat="1">
      <c r="A2745" s="153"/>
      <c r="B2745" s="153"/>
      <c r="C2745" s="196"/>
      <c r="D2745" s="196"/>
      <c r="E2745" s="196"/>
      <c r="F2745" s="196"/>
      <c r="G2745" s="196"/>
      <c r="H2745" s="196"/>
    </row>
    <row r="2746" spans="1:8" s="148" customFormat="1">
      <c r="A2746" s="153"/>
      <c r="B2746" s="153"/>
      <c r="C2746" s="196"/>
      <c r="D2746" s="196"/>
      <c r="E2746" s="196"/>
      <c r="F2746" s="196"/>
      <c r="G2746" s="196"/>
      <c r="H2746" s="196"/>
    </row>
    <row r="2747" spans="1:8" s="148" customFormat="1">
      <c r="A2747" s="153"/>
      <c r="B2747" s="153"/>
      <c r="C2747" s="196"/>
      <c r="D2747" s="196"/>
      <c r="E2747" s="196"/>
      <c r="F2747" s="196"/>
      <c r="G2747" s="196"/>
      <c r="H2747" s="196"/>
    </row>
    <row r="2748" spans="1:8" s="148" customFormat="1">
      <c r="A2748" s="153"/>
      <c r="B2748" s="153"/>
      <c r="C2748" s="196"/>
      <c r="D2748" s="196"/>
      <c r="E2748" s="196"/>
      <c r="F2748" s="196"/>
      <c r="G2748" s="196"/>
      <c r="H2748" s="196"/>
    </row>
    <row r="2749" spans="1:8" s="148" customFormat="1">
      <c r="A2749" s="153"/>
      <c r="B2749" s="153"/>
      <c r="C2749" s="196"/>
      <c r="D2749" s="196"/>
      <c r="E2749" s="196"/>
      <c r="F2749" s="196"/>
      <c r="G2749" s="196"/>
      <c r="H2749" s="196"/>
    </row>
    <row r="2750" spans="1:8" s="148" customFormat="1">
      <c r="A2750" s="153"/>
      <c r="B2750" s="153"/>
      <c r="C2750" s="196"/>
      <c r="D2750" s="196"/>
      <c r="E2750" s="196"/>
      <c r="F2750" s="196"/>
      <c r="G2750" s="196"/>
      <c r="H2750" s="196"/>
    </row>
    <row r="2751" spans="1:8" s="148" customFormat="1">
      <c r="A2751" s="153"/>
      <c r="B2751" s="153"/>
      <c r="C2751" s="196"/>
      <c r="D2751" s="196"/>
      <c r="E2751" s="196"/>
      <c r="F2751" s="196"/>
      <c r="G2751" s="196"/>
      <c r="H2751" s="196"/>
    </row>
    <row r="2752" spans="1:8" s="148" customFormat="1">
      <c r="A2752" s="153"/>
      <c r="B2752" s="153"/>
      <c r="C2752" s="196"/>
      <c r="D2752" s="196"/>
      <c r="E2752" s="196"/>
      <c r="F2752" s="196"/>
      <c r="G2752" s="196"/>
      <c r="H2752" s="196"/>
    </row>
    <row r="2753" spans="1:8" s="148" customFormat="1">
      <c r="A2753" s="153"/>
      <c r="B2753" s="153"/>
      <c r="C2753" s="196"/>
      <c r="D2753" s="196"/>
      <c r="E2753" s="196"/>
      <c r="F2753" s="196"/>
      <c r="G2753" s="196"/>
      <c r="H2753" s="196"/>
    </row>
    <row r="2754" spans="1:8" s="148" customFormat="1">
      <c r="A2754" s="153"/>
      <c r="B2754" s="153"/>
      <c r="C2754" s="196"/>
      <c r="D2754" s="196"/>
      <c r="E2754" s="196"/>
      <c r="F2754" s="196"/>
      <c r="G2754" s="196"/>
      <c r="H2754" s="196"/>
    </row>
    <row r="2755" spans="1:8" s="148" customFormat="1">
      <c r="A2755" s="153"/>
      <c r="B2755" s="153"/>
      <c r="C2755" s="196"/>
      <c r="D2755" s="196"/>
      <c r="E2755" s="196"/>
      <c r="F2755" s="196"/>
      <c r="G2755" s="196"/>
      <c r="H2755" s="196"/>
    </row>
    <row r="2756" spans="1:8" s="148" customFormat="1">
      <c r="A2756" s="153"/>
      <c r="B2756" s="153"/>
      <c r="C2756" s="196"/>
      <c r="D2756" s="196"/>
      <c r="E2756" s="196"/>
      <c r="F2756" s="196"/>
      <c r="G2756" s="196"/>
      <c r="H2756" s="196"/>
    </row>
    <row r="2757" spans="1:8" s="148" customFormat="1">
      <c r="A2757" s="153"/>
      <c r="B2757" s="153"/>
      <c r="C2757" s="196"/>
      <c r="D2757" s="196"/>
      <c r="E2757" s="196"/>
      <c r="F2757" s="196"/>
      <c r="G2757" s="196"/>
      <c r="H2757" s="196"/>
    </row>
    <row r="2758" spans="1:8" s="148" customFormat="1">
      <c r="A2758" s="153"/>
      <c r="B2758" s="153"/>
      <c r="C2758" s="196"/>
      <c r="D2758" s="196"/>
      <c r="E2758" s="196"/>
      <c r="F2758" s="196"/>
      <c r="G2758" s="196"/>
      <c r="H2758" s="196"/>
    </row>
    <row r="2759" spans="1:8" s="148" customFormat="1">
      <c r="A2759" s="153"/>
      <c r="B2759" s="153"/>
      <c r="C2759" s="196"/>
      <c r="D2759" s="196"/>
      <c r="E2759" s="196"/>
      <c r="F2759" s="196"/>
      <c r="G2759" s="196"/>
      <c r="H2759" s="196"/>
    </row>
    <row r="2760" spans="1:8" s="148" customFormat="1">
      <c r="A2760" s="153"/>
      <c r="B2760" s="153"/>
      <c r="C2760" s="196"/>
      <c r="D2760" s="196"/>
      <c r="E2760" s="196"/>
      <c r="F2760" s="196"/>
      <c r="G2760" s="196"/>
      <c r="H2760" s="196"/>
    </row>
    <row r="2761" spans="1:8" s="148" customFormat="1">
      <c r="A2761" s="153"/>
      <c r="B2761" s="153"/>
      <c r="C2761" s="196"/>
      <c r="D2761" s="196"/>
      <c r="E2761" s="196"/>
      <c r="F2761" s="196"/>
      <c r="G2761" s="196"/>
      <c r="H2761" s="196"/>
    </row>
    <row r="2762" spans="1:8" s="148" customFormat="1">
      <c r="A2762" s="153"/>
      <c r="B2762" s="153"/>
      <c r="C2762" s="196"/>
      <c r="D2762" s="196"/>
      <c r="E2762" s="196"/>
      <c r="F2762" s="196"/>
      <c r="G2762" s="196"/>
      <c r="H2762" s="196"/>
    </row>
    <row r="2763" spans="1:8" s="148" customFormat="1">
      <c r="A2763" s="153"/>
      <c r="B2763" s="153"/>
      <c r="C2763" s="196"/>
      <c r="D2763" s="196"/>
      <c r="E2763" s="196"/>
      <c r="F2763" s="196"/>
      <c r="G2763" s="196"/>
      <c r="H2763" s="196"/>
    </row>
    <row r="2764" spans="1:8" s="148" customFormat="1">
      <c r="A2764" s="153"/>
      <c r="B2764" s="153"/>
      <c r="C2764" s="196"/>
      <c r="D2764" s="196"/>
      <c r="E2764" s="196"/>
      <c r="F2764" s="196"/>
      <c r="G2764" s="196"/>
      <c r="H2764" s="196"/>
    </row>
    <row r="2765" spans="1:8" s="148" customFormat="1">
      <c r="A2765" s="153"/>
      <c r="B2765" s="153"/>
      <c r="C2765" s="196"/>
      <c r="D2765" s="196"/>
      <c r="E2765" s="196"/>
      <c r="F2765" s="196"/>
      <c r="G2765" s="196"/>
      <c r="H2765" s="196"/>
    </row>
    <row r="2766" spans="1:8" s="148" customFormat="1">
      <c r="A2766" s="153"/>
      <c r="B2766" s="153"/>
      <c r="C2766" s="196"/>
      <c r="D2766" s="196"/>
      <c r="E2766" s="196"/>
      <c r="F2766" s="196"/>
      <c r="G2766" s="196"/>
      <c r="H2766" s="196"/>
    </row>
    <row r="2767" spans="1:8" s="148" customFormat="1">
      <c r="A2767" s="153"/>
      <c r="B2767" s="153"/>
      <c r="C2767" s="196"/>
      <c r="D2767" s="196"/>
      <c r="E2767" s="196"/>
      <c r="F2767" s="196"/>
      <c r="G2767" s="196"/>
      <c r="H2767" s="196"/>
    </row>
    <row r="2768" spans="1:8" s="148" customFormat="1">
      <c r="A2768" s="153"/>
      <c r="B2768" s="153"/>
      <c r="C2768" s="196"/>
      <c r="D2768" s="196"/>
      <c r="E2768" s="196"/>
      <c r="F2768" s="196"/>
      <c r="G2768" s="196"/>
      <c r="H2768" s="196"/>
    </row>
    <row r="2769" spans="1:8" s="148" customFormat="1">
      <c r="A2769" s="153"/>
      <c r="B2769" s="153"/>
      <c r="C2769" s="196"/>
      <c r="D2769" s="196"/>
      <c r="E2769" s="196"/>
      <c r="F2769" s="196"/>
      <c r="G2769" s="196"/>
      <c r="H2769" s="196"/>
    </row>
    <row r="2770" spans="1:8" s="148" customFormat="1">
      <c r="A2770" s="153"/>
      <c r="B2770" s="153"/>
      <c r="C2770" s="196"/>
      <c r="D2770" s="196"/>
      <c r="E2770" s="196"/>
      <c r="F2770" s="196"/>
      <c r="G2770" s="196"/>
      <c r="H2770" s="196"/>
    </row>
    <row r="2771" spans="1:8" s="148" customFormat="1">
      <c r="A2771" s="153"/>
      <c r="B2771" s="153"/>
      <c r="C2771" s="196"/>
      <c r="D2771" s="196"/>
      <c r="E2771" s="196"/>
      <c r="F2771" s="196"/>
      <c r="G2771" s="196"/>
      <c r="H2771" s="196"/>
    </row>
    <row r="2772" spans="1:8" s="148" customFormat="1">
      <c r="A2772" s="153"/>
      <c r="B2772" s="153"/>
      <c r="C2772" s="196"/>
      <c r="D2772" s="196"/>
      <c r="E2772" s="196"/>
      <c r="F2772" s="196"/>
      <c r="G2772" s="196"/>
      <c r="H2772" s="196"/>
    </row>
    <row r="2773" spans="1:8" s="148" customFormat="1">
      <c r="A2773" s="153"/>
      <c r="B2773" s="153"/>
      <c r="C2773" s="196"/>
      <c r="D2773" s="196"/>
      <c r="E2773" s="196"/>
      <c r="F2773" s="196"/>
      <c r="G2773" s="196"/>
      <c r="H2773" s="196"/>
    </row>
    <row r="2774" spans="1:8" s="148" customFormat="1">
      <c r="A2774" s="153"/>
      <c r="B2774" s="153"/>
      <c r="C2774" s="196"/>
      <c r="D2774" s="196"/>
      <c r="E2774" s="196"/>
      <c r="F2774" s="196"/>
      <c r="G2774" s="196"/>
      <c r="H2774" s="196"/>
    </row>
    <row r="2775" spans="1:8" s="148" customFormat="1">
      <c r="A2775" s="153"/>
      <c r="B2775" s="153"/>
      <c r="C2775" s="196"/>
      <c r="D2775" s="196"/>
      <c r="E2775" s="196"/>
      <c r="F2775" s="196"/>
      <c r="G2775" s="196"/>
      <c r="H2775" s="196"/>
    </row>
    <row r="2776" spans="1:8" s="148" customFormat="1">
      <c r="A2776" s="153"/>
      <c r="B2776" s="153"/>
      <c r="C2776" s="196"/>
      <c r="D2776" s="196"/>
      <c r="E2776" s="196"/>
      <c r="F2776" s="196"/>
      <c r="G2776" s="196"/>
      <c r="H2776" s="196"/>
    </row>
    <row r="2777" spans="1:8" s="148" customFormat="1">
      <c r="A2777" s="153"/>
      <c r="B2777" s="153"/>
      <c r="C2777" s="196"/>
      <c r="D2777" s="196"/>
      <c r="E2777" s="196"/>
      <c r="F2777" s="196"/>
      <c r="G2777" s="196"/>
      <c r="H2777" s="196"/>
    </row>
    <row r="2778" spans="1:8" s="148" customFormat="1">
      <c r="A2778" s="153"/>
      <c r="B2778" s="153"/>
      <c r="C2778" s="196"/>
      <c r="D2778" s="196"/>
      <c r="E2778" s="196"/>
      <c r="F2778" s="196"/>
      <c r="G2778" s="196"/>
      <c r="H2778" s="196"/>
    </row>
    <row r="2779" spans="1:8" s="148" customFormat="1">
      <c r="A2779" s="153"/>
      <c r="B2779" s="153"/>
      <c r="C2779" s="196"/>
      <c r="D2779" s="196"/>
      <c r="E2779" s="196"/>
      <c r="F2779" s="196"/>
      <c r="G2779" s="196"/>
      <c r="H2779" s="196"/>
    </row>
    <row r="2780" spans="1:8" s="148" customFormat="1">
      <c r="A2780" s="153"/>
      <c r="B2780" s="153"/>
      <c r="C2780" s="196"/>
      <c r="D2780" s="196"/>
      <c r="E2780" s="196"/>
      <c r="F2780" s="196"/>
      <c r="G2780" s="196"/>
      <c r="H2780" s="196"/>
    </row>
    <row r="2781" spans="1:8" s="148" customFormat="1">
      <c r="A2781" s="153"/>
      <c r="B2781" s="153"/>
      <c r="C2781" s="196"/>
      <c r="D2781" s="196"/>
      <c r="E2781" s="196"/>
      <c r="F2781" s="196"/>
      <c r="G2781" s="196"/>
      <c r="H2781" s="196"/>
    </row>
    <row r="2782" spans="1:8" s="148" customFormat="1">
      <c r="A2782" s="153"/>
      <c r="B2782" s="153"/>
      <c r="C2782" s="196"/>
      <c r="D2782" s="196"/>
      <c r="E2782" s="196"/>
      <c r="F2782" s="196"/>
      <c r="G2782" s="196"/>
      <c r="H2782" s="196"/>
    </row>
    <row r="2783" spans="1:8" s="148" customFormat="1">
      <c r="A2783" s="153"/>
      <c r="B2783" s="153"/>
      <c r="C2783" s="196"/>
      <c r="D2783" s="196"/>
      <c r="E2783" s="196"/>
      <c r="F2783" s="196"/>
      <c r="G2783" s="196"/>
      <c r="H2783" s="196"/>
    </row>
    <row r="2784" spans="1:8" s="148" customFormat="1">
      <c r="A2784" s="153"/>
      <c r="B2784" s="153"/>
      <c r="C2784" s="196"/>
      <c r="D2784" s="196"/>
      <c r="E2784" s="196"/>
      <c r="F2784" s="196"/>
      <c r="G2784" s="196"/>
      <c r="H2784" s="196"/>
    </row>
    <row r="2785" spans="1:8" s="148" customFormat="1">
      <c r="A2785" s="153"/>
      <c r="B2785" s="153"/>
      <c r="C2785" s="196"/>
      <c r="D2785" s="196"/>
      <c r="E2785" s="196"/>
      <c r="F2785" s="196"/>
      <c r="G2785" s="196"/>
      <c r="H2785" s="196"/>
    </row>
    <row r="2786" spans="1:8" s="148" customFormat="1">
      <c r="A2786" s="153"/>
      <c r="B2786" s="153"/>
      <c r="C2786" s="196"/>
      <c r="D2786" s="196"/>
      <c r="E2786" s="196"/>
      <c r="F2786" s="196"/>
      <c r="G2786" s="196"/>
      <c r="H2786" s="196"/>
    </row>
    <row r="2787" spans="1:8" s="148" customFormat="1">
      <c r="A2787" s="153"/>
      <c r="B2787" s="153"/>
      <c r="C2787" s="196"/>
      <c r="D2787" s="196"/>
      <c r="E2787" s="196"/>
      <c r="F2787" s="196"/>
      <c r="G2787" s="196"/>
      <c r="H2787" s="196"/>
    </row>
    <row r="2788" spans="1:8" s="148" customFormat="1">
      <c r="A2788" s="153"/>
      <c r="B2788" s="153"/>
      <c r="C2788" s="196"/>
      <c r="D2788" s="196"/>
      <c r="E2788" s="196"/>
      <c r="F2788" s="196"/>
      <c r="G2788" s="196"/>
      <c r="H2788" s="196"/>
    </row>
    <row r="2789" spans="1:8" s="148" customFormat="1">
      <c r="A2789" s="153"/>
      <c r="B2789" s="153"/>
      <c r="C2789" s="196"/>
      <c r="D2789" s="196"/>
      <c r="E2789" s="196"/>
      <c r="F2789" s="196"/>
      <c r="G2789" s="196"/>
      <c r="H2789" s="196"/>
    </row>
    <row r="2790" spans="1:8" s="148" customFormat="1">
      <c r="A2790" s="153"/>
      <c r="B2790" s="153"/>
      <c r="C2790" s="196"/>
      <c r="D2790" s="196"/>
      <c r="E2790" s="196"/>
      <c r="F2790" s="196"/>
      <c r="G2790" s="196"/>
      <c r="H2790" s="196"/>
    </row>
    <row r="2791" spans="1:8" s="148" customFormat="1">
      <c r="A2791" s="153"/>
      <c r="B2791" s="153"/>
      <c r="C2791" s="196"/>
      <c r="D2791" s="196"/>
      <c r="E2791" s="196"/>
      <c r="F2791" s="196"/>
      <c r="G2791" s="196"/>
      <c r="H2791" s="196"/>
    </row>
    <row r="2792" spans="1:8" s="148" customFormat="1">
      <c r="A2792" s="153"/>
      <c r="B2792" s="153"/>
      <c r="C2792" s="196"/>
      <c r="D2792" s="196"/>
      <c r="E2792" s="196"/>
      <c r="F2792" s="196"/>
      <c r="G2792" s="196"/>
      <c r="H2792" s="196"/>
    </row>
    <row r="2793" spans="1:8" s="148" customFormat="1">
      <c r="A2793" s="153"/>
      <c r="B2793" s="153"/>
      <c r="C2793" s="196"/>
      <c r="D2793" s="196"/>
      <c r="E2793" s="196"/>
      <c r="F2793" s="196"/>
      <c r="G2793" s="196"/>
      <c r="H2793" s="196"/>
    </row>
    <row r="2794" spans="1:8" s="148" customFormat="1">
      <c r="A2794" s="153"/>
      <c r="B2794" s="153"/>
      <c r="C2794" s="196"/>
      <c r="D2794" s="196"/>
      <c r="E2794" s="196"/>
      <c r="F2794" s="196"/>
      <c r="G2794" s="196"/>
      <c r="H2794" s="196"/>
    </row>
    <row r="2795" spans="1:8" s="148" customFormat="1">
      <c r="A2795" s="153"/>
      <c r="B2795" s="153"/>
      <c r="C2795" s="196"/>
      <c r="D2795" s="196"/>
      <c r="E2795" s="196"/>
      <c r="F2795" s="196"/>
      <c r="G2795" s="196"/>
      <c r="H2795" s="196"/>
    </row>
    <row r="2796" spans="1:8" s="148" customFormat="1">
      <c r="A2796" s="153"/>
      <c r="B2796" s="153"/>
      <c r="C2796" s="196"/>
      <c r="D2796" s="196"/>
      <c r="E2796" s="196"/>
      <c r="F2796" s="196"/>
      <c r="G2796" s="196"/>
      <c r="H2796" s="196"/>
    </row>
    <row r="2797" spans="1:8" s="148" customFormat="1">
      <c r="A2797" s="153"/>
      <c r="B2797" s="153"/>
      <c r="C2797" s="196"/>
      <c r="D2797" s="196"/>
      <c r="E2797" s="196"/>
      <c r="F2797" s="196"/>
      <c r="G2797" s="196"/>
      <c r="H2797" s="196"/>
    </row>
    <row r="2798" spans="1:8" s="148" customFormat="1">
      <c r="A2798" s="153"/>
      <c r="B2798" s="153"/>
      <c r="C2798" s="196"/>
      <c r="D2798" s="196"/>
      <c r="E2798" s="196"/>
      <c r="F2798" s="196"/>
      <c r="G2798" s="196"/>
      <c r="H2798" s="196"/>
    </row>
    <row r="2799" spans="1:8" s="148" customFormat="1">
      <c r="A2799" s="153"/>
      <c r="B2799" s="153"/>
      <c r="C2799" s="196"/>
      <c r="D2799" s="196"/>
      <c r="E2799" s="196"/>
      <c r="F2799" s="196"/>
      <c r="G2799" s="196"/>
      <c r="H2799" s="196"/>
    </row>
    <row r="2800" spans="1:8" s="148" customFormat="1">
      <c r="A2800" s="153"/>
      <c r="B2800" s="153"/>
      <c r="C2800" s="196"/>
      <c r="D2800" s="196"/>
      <c r="E2800" s="196"/>
      <c r="F2800" s="196"/>
      <c r="G2800" s="196"/>
      <c r="H2800" s="196"/>
    </row>
    <row r="2801" spans="1:8" s="148" customFormat="1">
      <c r="A2801" s="153"/>
      <c r="B2801" s="153"/>
      <c r="C2801" s="196"/>
      <c r="D2801" s="196"/>
      <c r="E2801" s="196"/>
      <c r="F2801" s="196"/>
      <c r="G2801" s="196"/>
      <c r="H2801" s="196"/>
    </row>
    <row r="2802" spans="1:8" s="148" customFormat="1">
      <c r="A2802" s="153"/>
      <c r="B2802" s="153"/>
      <c r="C2802" s="196"/>
      <c r="D2802" s="196"/>
      <c r="E2802" s="196"/>
      <c r="F2802" s="196"/>
      <c r="G2802" s="196"/>
      <c r="H2802" s="196"/>
    </row>
    <row r="2803" spans="1:8" s="148" customFormat="1">
      <c r="A2803" s="153"/>
      <c r="B2803" s="153"/>
      <c r="C2803" s="196"/>
      <c r="D2803" s="196"/>
      <c r="E2803" s="196"/>
      <c r="F2803" s="196"/>
      <c r="G2803" s="196"/>
      <c r="H2803" s="196"/>
    </row>
    <row r="2804" spans="1:8" s="148" customFormat="1">
      <c r="A2804" s="153"/>
      <c r="B2804" s="153"/>
      <c r="C2804" s="196"/>
      <c r="D2804" s="196"/>
      <c r="E2804" s="196"/>
      <c r="F2804" s="196"/>
      <c r="G2804" s="196"/>
      <c r="H2804" s="196"/>
    </row>
    <row r="2805" spans="1:8" s="148" customFormat="1">
      <c r="A2805" s="153"/>
      <c r="B2805" s="153"/>
      <c r="C2805" s="196"/>
      <c r="D2805" s="196"/>
      <c r="E2805" s="196"/>
      <c r="F2805" s="196"/>
      <c r="G2805" s="196"/>
      <c r="H2805" s="196"/>
    </row>
    <row r="2806" spans="1:8" s="148" customFormat="1">
      <c r="A2806" s="153"/>
      <c r="B2806" s="153"/>
      <c r="C2806" s="196"/>
      <c r="D2806" s="196"/>
      <c r="E2806" s="196"/>
      <c r="F2806" s="196"/>
      <c r="G2806" s="196"/>
      <c r="H2806" s="196"/>
    </row>
    <row r="2807" spans="1:8" s="148" customFormat="1">
      <c r="A2807" s="153"/>
      <c r="B2807" s="153"/>
      <c r="C2807" s="196"/>
      <c r="D2807" s="196"/>
      <c r="E2807" s="196"/>
      <c r="F2807" s="196"/>
      <c r="G2807" s="196"/>
      <c r="H2807" s="196"/>
    </row>
    <row r="2808" spans="1:8" s="148" customFormat="1">
      <c r="A2808" s="153"/>
      <c r="B2808" s="153"/>
      <c r="C2808" s="196"/>
      <c r="D2808" s="196"/>
      <c r="E2808" s="196"/>
      <c r="F2808" s="196"/>
      <c r="G2808" s="196"/>
      <c r="H2808" s="196"/>
    </row>
    <row r="2809" spans="1:8" s="148" customFormat="1">
      <c r="A2809" s="153"/>
      <c r="B2809" s="153"/>
      <c r="C2809" s="196"/>
      <c r="D2809" s="196"/>
      <c r="E2809" s="196"/>
      <c r="F2809" s="196"/>
      <c r="G2809" s="196"/>
      <c r="H2809" s="196"/>
    </row>
    <row r="2810" spans="1:8" s="148" customFormat="1">
      <c r="A2810" s="153"/>
      <c r="B2810" s="153"/>
      <c r="C2810" s="196"/>
      <c r="D2810" s="196"/>
      <c r="E2810" s="196"/>
      <c r="F2810" s="196"/>
      <c r="G2810" s="196"/>
      <c r="H2810" s="196"/>
    </row>
    <row r="2811" spans="1:8" s="148" customFormat="1">
      <c r="A2811" s="153"/>
      <c r="B2811" s="153"/>
      <c r="C2811" s="196"/>
      <c r="D2811" s="196"/>
      <c r="E2811" s="196"/>
      <c r="F2811" s="196"/>
      <c r="G2811" s="196"/>
      <c r="H2811" s="196"/>
    </row>
    <row r="2812" spans="1:8" s="148" customFormat="1">
      <c r="A2812" s="153"/>
      <c r="B2812" s="153"/>
      <c r="C2812" s="196"/>
      <c r="D2812" s="196"/>
      <c r="E2812" s="196"/>
      <c r="F2812" s="196"/>
      <c r="G2812" s="196"/>
      <c r="H2812" s="196"/>
    </row>
    <row r="2813" spans="1:8" s="148" customFormat="1">
      <c r="A2813" s="153"/>
      <c r="B2813" s="153"/>
      <c r="C2813" s="196"/>
      <c r="D2813" s="196"/>
      <c r="E2813" s="196"/>
      <c r="F2813" s="196"/>
      <c r="G2813" s="196"/>
      <c r="H2813" s="196"/>
    </row>
    <row r="2814" spans="1:8" s="148" customFormat="1">
      <c r="A2814" s="153"/>
      <c r="B2814" s="153"/>
      <c r="C2814" s="196"/>
      <c r="D2814" s="196"/>
      <c r="E2814" s="196"/>
      <c r="F2814" s="196"/>
      <c r="G2814" s="196"/>
      <c r="H2814" s="196"/>
    </row>
    <row r="2815" spans="1:8" s="148" customFormat="1">
      <c r="A2815" s="153"/>
      <c r="B2815" s="153"/>
      <c r="C2815" s="196"/>
      <c r="D2815" s="196"/>
      <c r="E2815" s="196"/>
      <c r="F2815" s="196"/>
      <c r="G2815" s="196"/>
      <c r="H2815" s="196"/>
    </row>
    <row r="2816" spans="1:8" s="148" customFormat="1">
      <c r="A2816" s="153"/>
      <c r="B2816" s="153"/>
      <c r="C2816" s="196"/>
      <c r="D2816" s="196"/>
      <c r="E2816" s="196"/>
      <c r="F2816" s="196"/>
      <c r="G2816" s="196"/>
      <c r="H2816" s="196"/>
    </row>
    <row r="2817" spans="1:8" s="148" customFormat="1">
      <c r="A2817" s="153"/>
      <c r="B2817" s="153"/>
      <c r="C2817" s="196"/>
      <c r="D2817" s="196"/>
      <c r="E2817" s="196"/>
      <c r="F2817" s="196"/>
      <c r="G2817" s="196"/>
      <c r="H2817" s="196"/>
    </row>
    <row r="2818" spans="1:8" s="148" customFormat="1">
      <c r="A2818" s="153"/>
      <c r="B2818" s="153"/>
      <c r="C2818" s="196"/>
      <c r="D2818" s="196"/>
      <c r="E2818" s="196"/>
      <c r="F2818" s="196"/>
      <c r="G2818" s="196"/>
      <c r="H2818" s="196"/>
    </row>
    <row r="2819" spans="1:8" s="148" customFormat="1">
      <c r="A2819" s="153"/>
      <c r="B2819" s="153"/>
      <c r="C2819" s="196"/>
      <c r="D2819" s="196"/>
      <c r="E2819" s="196"/>
      <c r="F2819" s="196"/>
      <c r="G2819" s="196"/>
      <c r="H2819" s="196"/>
    </row>
    <row r="2820" spans="1:8" s="148" customFormat="1">
      <c r="A2820" s="153"/>
      <c r="B2820" s="153"/>
      <c r="C2820" s="196"/>
      <c r="D2820" s="196"/>
      <c r="E2820" s="196"/>
      <c r="F2820" s="196"/>
      <c r="G2820" s="196"/>
      <c r="H2820" s="196"/>
    </row>
    <row r="2821" spans="1:8" s="148" customFormat="1">
      <c r="A2821" s="153"/>
      <c r="B2821" s="153"/>
      <c r="C2821" s="196"/>
      <c r="D2821" s="196"/>
      <c r="E2821" s="196"/>
      <c r="F2821" s="196"/>
      <c r="G2821" s="196"/>
      <c r="H2821" s="196"/>
    </row>
    <row r="2822" spans="1:8" s="148" customFormat="1">
      <c r="A2822" s="153"/>
      <c r="B2822" s="153"/>
      <c r="C2822" s="196"/>
      <c r="D2822" s="196"/>
      <c r="E2822" s="196"/>
      <c r="F2822" s="196"/>
      <c r="G2822" s="196"/>
      <c r="H2822" s="196"/>
    </row>
    <row r="2823" spans="1:8" s="148" customFormat="1">
      <c r="A2823" s="153"/>
      <c r="B2823" s="153"/>
      <c r="C2823" s="196"/>
      <c r="D2823" s="196"/>
      <c r="E2823" s="196"/>
      <c r="F2823" s="196"/>
      <c r="G2823" s="196"/>
      <c r="H2823" s="196"/>
    </row>
    <row r="2824" spans="1:8" s="148" customFormat="1">
      <c r="A2824" s="153"/>
      <c r="B2824" s="153"/>
      <c r="C2824" s="196"/>
      <c r="D2824" s="196"/>
      <c r="E2824" s="196"/>
      <c r="F2824" s="196"/>
      <c r="G2824" s="196"/>
      <c r="H2824" s="196"/>
    </row>
    <row r="2825" spans="1:8" s="148" customFormat="1">
      <c r="A2825" s="153"/>
      <c r="B2825" s="153"/>
      <c r="C2825" s="196"/>
      <c r="D2825" s="196"/>
      <c r="E2825" s="196"/>
      <c r="F2825" s="196"/>
      <c r="G2825" s="196"/>
      <c r="H2825" s="196"/>
    </row>
    <row r="2826" spans="1:8" s="148" customFormat="1">
      <c r="A2826" s="153"/>
      <c r="B2826" s="153"/>
      <c r="C2826" s="196"/>
      <c r="D2826" s="196"/>
      <c r="E2826" s="196"/>
      <c r="F2826" s="196"/>
      <c r="G2826" s="196"/>
      <c r="H2826" s="196"/>
    </row>
    <row r="2827" spans="1:8" s="148" customFormat="1">
      <c r="A2827" s="153"/>
      <c r="B2827" s="153"/>
      <c r="C2827" s="196"/>
      <c r="D2827" s="196"/>
      <c r="E2827" s="196"/>
      <c r="F2827" s="196"/>
      <c r="G2827" s="196"/>
      <c r="H2827" s="196"/>
    </row>
    <row r="2828" spans="1:8" s="148" customFormat="1">
      <c r="A2828" s="153"/>
      <c r="B2828" s="153"/>
      <c r="C2828" s="196"/>
      <c r="D2828" s="196"/>
      <c r="E2828" s="196"/>
      <c r="F2828" s="196"/>
      <c r="G2828" s="196"/>
      <c r="H2828" s="196"/>
    </row>
    <row r="2829" spans="1:8" s="148" customFormat="1">
      <c r="A2829" s="153"/>
      <c r="B2829" s="153"/>
      <c r="C2829" s="196"/>
      <c r="D2829" s="196"/>
      <c r="E2829" s="196"/>
      <c r="F2829" s="196"/>
      <c r="G2829" s="196"/>
      <c r="H2829" s="196"/>
    </row>
    <row r="2830" spans="1:8" s="148" customFormat="1">
      <c r="A2830" s="153"/>
      <c r="B2830" s="153"/>
      <c r="C2830" s="196"/>
      <c r="D2830" s="196"/>
      <c r="E2830" s="196"/>
      <c r="F2830" s="196"/>
      <c r="G2830" s="196"/>
      <c r="H2830" s="196"/>
    </row>
    <row r="2831" spans="1:8" s="148" customFormat="1">
      <c r="A2831" s="153"/>
      <c r="B2831" s="153"/>
      <c r="C2831" s="196"/>
      <c r="D2831" s="196"/>
      <c r="E2831" s="196"/>
      <c r="F2831" s="196"/>
      <c r="G2831" s="196"/>
      <c r="H2831" s="196"/>
    </row>
    <row r="2832" spans="1:8" s="148" customFormat="1">
      <c r="A2832" s="153"/>
      <c r="B2832" s="153"/>
      <c r="C2832" s="196"/>
      <c r="D2832" s="196"/>
      <c r="E2832" s="196"/>
      <c r="F2832" s="196"/>
      <c r="G2832" s="196"/>
      <c r="H2832" s="196"/>
    </row>
    <row r="2833" spans="1:8" s="148" customFormat="1">
      <c r="A2833" s="153"/>
      <c r="B2833" s="153"/>
      <c r="C2833" s="196"/>
      <c r="D2833" s="196"/>
      <c r="E2833" s="196"/>
      <c r="F2833" s="196"/>
      <c r="G2833" s="196"/>
      <c r="H2833" s="196"/>
    </row>
    <row r="2834" spans="1:8" s="148" customFormat="1">
      <c r="A2834" s="153"/>
      <c r="B2834" s="153"/>
      <c r="C2834" s="196"/>
      <c r="D2834" s="196"/>
      <c r="E2834" s="196"/>
      <c r="F2834" s="196"/>
      <c r="G2834" s="196"/>
      <c r="H2834" s="196"/>
    </row>
    <row r="2835" spans="1:8" s="148" customFormat="1">
      <c r="A2835" s="153"/>
      <c r="B2835" s="153"/>
      <c r="C2835" s="196"/>
      <c r="D2835" s="196"/>
      <c r="E2835" s="196"/>
      <c r="F2835" s="196"/>
      <c r="G2835" s="196"/>
      <c r="H2835" s="196"/>
    </row>
    <row r="2836" spans="1:8" s="148" customFormat="1">
      <c r="A2836" s="153"/>
      <c r="B2836" s="153"/>
      <c r="C2836" s="196"/>
      <c r="D2836" s="196"/>
      <c r="E2836" s="196"/>
      <c r="F2836" s="196"/>
      <c r="G2836" s="196"/>
      <c r="H2836" s="196"/>
    </row>
    <row r="2837" spans="1:8" s="148" customFormat="1">
      <c r="A2837" s="153"/>
      <c r="B2837" s="153"/>
      <c r="C2837" s="196"/>
      <c r="D2837" s="196"/>
      <c r="E2837" s="196"/>
      <c r="F2837" s="196"/>
      <c r="G2837" s="196"/>
      <c r="H2837" s="196"/>
    </row>
    <row r="2838" spans="1:8" s="148" customFormat="1">
      <c r="A2838" s="153"/>
      <c r="B2838" s="153"/>
      <c r="C2838" s="196"/>
      <c r="D2838" s="196"/>
      <c r="E2838" s="196"/>
      <c r="F2838" s="196"/>
      <c r="G2838" s="196"/>
      <c r="H2838" s="196"/>
    </row>
    <row r="2839" spans="1:8" s="148" customFormat="1">
      <c r="A2839" s="153"/>
      <c r="B2839" s="153"/>
      <c r="C2839" s="196"/>
      <c r="D2839" s="196"/>
      <c r="E2839" s="196"/>
      <c r="F2839" s="196"/>
      <c r="G2839" s="196"/>
      <c r="H2839" s="196"/>
    </row>
    <row r="2840" spans="1:8" s="148" customFormat="1">
      <c r="A2840" s="153"/>
      <c r="B2840" s="153"/>
      <c r="C2840" s="196"/>
      <c r="D2840" s="196"/>
      <c r="E2840" s="196"/>
      <c r="F2840" s="196"/>
      <c r="G2840" s="196"/>
      <c r="H2840" s="196"/>
    </row>
    <row r="2841" spans="1:8" s="148" customFormat="1">
      <c r="A2841" s="153"/>
      <c r="B2841" s="153"/>
      <c r="C2841" s="196"/>
      <c r="D2841" s="196"/>
      <c r="E2841" s="196"/>
      <c r="F2841" s="196"/>
      <c r="G2841" s="196"/>
      <c r="H2841" s="196"/>
    </row>
    <row r="2842" spans="1:8" s="148" customFormat="1">
      <c r="A2842" s="153"/>
      <c r="B2842" s="153"/>
      <c r="C2842" s="196"/>
      <c r="D2842" s="196"/>
      <c r="E2842" s="196"/>
      <c r="F2842" s="196"/>
      <c r="G2842" s="196"/>
      <c r="H2842" s="196"/>
    </row>
    <row r="2843" spans="1:8" s="148" customFormat="1">
      <c r="A2843" s="153"/>
      <c r="B2843" s="153"/>
      <c r="C2843" s="196"/>
      <c r="D2843" s="196"/>
      <c r="E2843" s="196"/>
      <c r="F2843" s="196"/>
      <c r="G2843" s="196"/>
      <c r="H2843" s="196"/>
    </row>
    <row r="2844" spans="1:8" s="148" customFormat="1">
      <c r="A2844" s="153"/>
      <c r="B2844" s="153"/>
      <c r="C2844" s="196"/>
      <c r="D2844" s="196"/>
      <c r="E2844" s="196"/>
      <c r="F2844" s="196"/>
      <c r="G2844" s="196"/>
      <c r="H2844" s="196"/>
    </row>
    <row r="2845" spans="1:8" s="148" customFormat="1">
      <c r="A2845" s="153"/>
      <c r="B2845" s="153"/>
      <c r="C2845" s="196"/>
      <c r="D2845" s="196"/>
      <c r="E2845" s="196"/>
      <c r="F2845" s="196"/>
      <c r="G2845" s="196"/>
      <c r="H2845" s="196"/>
    </row>
    <row r="2846" spans="1:8" s="148" customFormat="1">
      <c r="A2846" s="153"/>
      <c r="B2846" s="153"/>
      <c r="C2846" s="196"/>
      <c r="D2846" s="196"/>
      <c r="E2846" s="196"/>
      <c r="F2846" s="196"/>
      <c r="G2846" s="196"/>
      <c r="H2846" s="196"/>
    </row>
    <row r="2847" spans="1:8" s="148" customFormat="1">
      <c r="A2847" s="153"/>
      <c r="B2847" s="153"/>
      <c r="C2847" s="196"/>
      <c r="D2847" s="196"/>
      <c r="E2847" s="196"/>
      <c r="F2847" s="196"/>
      <c r="G2847" s="196"/>
      <c r="H2847" s="196"/>
    </row>
    <row r="2848" spans="1:8" s="148" customFormat="1">
      <c r="A2848" s="153"/>
      <c r="B2848" s="153"/>
      <c r="C2848" s="196"/>
      <c r="D2848" s="196"/>
      <c r="E2848" s="196"/>
      <c r="F2848" s="196"/>
      <c r="G2848" s="196"/>
      <c r="H2848" s="196"/>
    </row>
    <row r="2849" spans="1:8" s="148" customFormat="1">
      <c r="A2849" s="153"/>
      <c r="B2849" s="153"/>
      <c r="C2849" s="196"/>
      <c r="D2849" s="196"/>
      <c r="E2849" s="196"/>
      <c r="F2849" s="196"/>
      <c r="G2849" s="196"/>
      <c r="H2849" s="196"/>
    </row>
    <row r="2850" spans="1:8" s="148" customFormat="1">
      <c r="A2850" s="153"/>
      <c r="B2850" s="153"/>
      <c r="C2850" s="196"/>
      <c r="D2850" s="196"/>
      <c r="E2850" s="196"/>
      <c r="F2850" s="196"/>
      <c r="G2850" s="196"/>
      <c r="H2850" s="196"/>
    </row>
    <row r="2851" spans="1:8" s="148" customFormat="1">
      <c r="A2851" s="153"/>
      <c r="B2851" s="153"/>
      <c r="C2851" s="196"/>
      <c r="D2851" s="196"/>
      <c r="E2851" s="196"/>
      <c r="F2851" s="196"/>
      <c r="G2851" s="196"/>
      <c r="H2851" s="196"/>
    </row>
    <row r="2852" spans="1:8" s="148" customFormat="1">
      <c r="A2852" s="153"/>
      <c r="B2852" s="153"/>
      <c r="C2852" s="196"/>
      <c r="D2852" s="196"/>
      <c r="E2852" s="196"/>
      <c r="F2852" s="196"/>
      <c r="G2852" s="196"/>
      <c r="H2852" s="196"/>
    </row>
    <row r="2853" spans="1:8" s="148" customFormat="1">
      <c r="A2853" s="153"/>
      <c r="B2853" s="153"/>
      <c r="C2853" s="196"/>
      <c r="D2853" s="196"/>
      <c r="E2853" s="196"/>
      <c r="F2853" s="196"/>
      <c r="G2853" s="196"/>
      <c r="H2853" s="196"/>
    </row>
    <row r="2854" spans="1:8" s="148" customFormat="1">
      <c r="A2854" s="153"/>
      <c r="B2854" s="153"/>
      <c r="C2854" s="196"/>
      <c r="D2854" s="196"/>
      <c r="E2854" s="196"/>
      <c r="F2854" s="196"/>
      <c r="G2854" s="196"/>
      <c r="H2854" s="196"/>
    </row>
    <row r="2855" spans="1:8" s="148" customFormat="1">
      <c r="A2855" s="153"/>
      <c r="B2855" s="153"/>
      <c r="C2855" s="196"/>
      <c r="D2855" s="196"/>
      <c r="E2855" s="196"/>
      <c r="F2855" s="196"/>
      <c r="G2855" s="196"/>
      <c r="H2855" s="196"/>
    </row>
    <row r="2856" spans="1:8" s="148" customFormat="1">
      <c r="A2856" s="153"/>
      <c r="B2856" s="153"/>
      <c r="C2856" s="196"/>
      <c r="D2856" s="196"/>
      <c r="E2856" s="196"/>
      <c r="F2856" s="196"/>
      <c r="G2856" s="196"/>
      <c r="H2856" s="196"/>
    </row>
    <row r="2857" spans="1:8" s="148" customFormat="1">
      <c r="A2857" s="153"/>
      <c r="B2857" s="153"/>
      <c r="C2857" s="196"/>
      <c r="D2857" s="196"/>
      <c r="E2857" s="196"/>
      <c r="F2857" s="196"/>
      <c r="G2857" s="196"/>
      <c r="H2857" s="196"/>
    </row>
    <row r="2858" spans="1:8" s="148" customFormat="1">
      <c r="A2858" s="153"/>
      <c r="B2858" s="153"/>
      <c r="C2858" s="196"/>
      <c r="D2858" s="196"/>
      <c r="E2858" s="196"/>
      <c r="F2858" s="196"/>
      <c r="G2858" s="196"/>
      <c r="H2858" s="196"/>
    </row>
    <row r="2859" spans="1:8" s="148" customFormat="1">
      <c r="A2859" s="153"/>
      <c r="B2859" s="153"/>
      <c r="C2859" s="196"/>
      <c r="D2859" s="196"/>
      <c r="E2859" s="196"/>
      <c r="F2859" s="196"/>
      <c r="G2859" s="196"/>
      <c r="H2859" s="196"/>
    </row>
    <row r="2860" spans="1:8" s="148" customFormat="1">
      <c r="A2860" s="153"/>
      <c r="B2860" s="153"/>
      <c r="C2860" s="196"/>
      <c r="D2860" s="196"/>
      <c r="E2860" s="196"/>
      <c r="F2860" s="196"/>
      <c r="G2860" s="196"/>
      <c r="H2860" s="196"/>
    </row>
    <row r="2861" spans="1:8" s="148" customFormat="1">
      <c r="A2861" s="153"/>
      <c r="B2861" s="153"/>
      <c r="C2861" s="196"/>
      <c r="D2861" s="196"/>
      <c r="E2861" s="196"/>
      <c r="F2861" s="196"/>
      <c r="G2861" s="196"/>
      <c r="H2861" s="196"/>
    </row>
    <row r="2862" spans="1:8" s="148" customFormat="1">
      <c r="A2862" s="153"/>
      <c r="B2862" s="153"/>
      <c r="C2862" s="196"/>
      <c r="D2862" s="196"/>
      <c r="E2862" s="196"/>
      <c r="F2862" s="196"/>
      <c r="G2862" s="196"/>
      <c r="H2862" s="196"/>
    </row>
    <row r="2863" spans="1:8" s="148" customFormat="1">
      <c r="A2863" s="153"/>
      <c r="B2863" s="153"/>
      <c r="C2863" s="196"/>
      <c r="D2863" s="196"/>
      <c r="E2863" s="196"/>
      <c r="F2863" s="196"/>
      <c r="G2863" s="196"/>
      <c r="H2863" s="196"/>
    </row>
    <row r="2864" spans="1:8" s="148" customFormat="1">
      <c r="A2864" s="153"/>
      <c r="B2864" s="153"/>
      <c r="C2864" s="196"/>
      <c r="D2864" s="196"/>
      <c r="E2864" s="196"/>
      <c r="F2864" s="196"/>
      <c r="G2864" s="196"/>
      <c r="H2864" s="196"/>
    </row>
    <row r="2865" spans="1:8" s="148" customFormat="1">
      <c r="A2865" s="153"/>
      <c r="B2865" s="153"/>
      <c r="C2865" s="196"/>
      <c r="D2865" s="196"/>
      <c r="E2865" s="196"/>
      <c r="F2865" s="196"/>
      <c r="G2865" s="196"/>
      <c r="H2865" s="196"/>
    </row>
    <row r="2866" spans="1:8" s="148" customFormat="1">
      <c r="A2866" s="153"/>
      <c r="B2866" s="153"/>
      <c r="C2866" s="196"/>
      <c r="D2866" s="196"/>
      <c r="E2866" s="196"/>
      <c r="F2866" s="196"/>
      <c r="G2866" s="196"/>
      <c r="H2866" s="196"/>
    </row>
    <row r="2867" spans="1:8" s="148" customFormat="1">
      <c r="A2867" s="153"/>
      <c r="B2867" s="153"/>
      <c r="C2867" s="196"/>
      <c r="D2867" s="196"/>
      <c r="E2867" s="196"/>
      <c r="F2867" s="196"/>
      <c r="G2867" s="196"/>
      <c r="H2867" s="196"/>
    </row>
    <row r="2868" spans="1:8" s="148" customFormat="1">
      <c r="A2868" s="153"/>
      <c r="B2868" s="153"/>
      <c r="C2868" s="196"/>
      <c r="D2868" s="196"/>
      <c r="E2868" s="196"/>
      <c r="F2868" s="196"/>
      <c r="G2868" s="196"/>
      <c r="H2868" s="196"/>
    </row>
    <row r="2869" spans="1:8" s="148" customFormat="1">
      <c r="A2869" s="153"/>
      <c r="B2869" s="153"/>
      <c r="C2869" s="196"/>
      <c r="D2869" s="196"/>
      <c r="E2869" s="196"/>
      <c r="F2869" s="196"/>
      <c r="G2869" s="196"/>
      <c r="H2869" s="196"/>
    </row>
    <row r="2870" spans="1:8" s="148" customFormat="1">
      <c r="A2870" s="153"/>
      <c r="B2870" s="153"/>
      <c r="C2870" s="196"/>
      <c r="D2870" s="196"/>
      <c r="E2870" s="196"/>
      <c r="F2870" s="196"/>
      <c r="G2870" s="196"/>
      <c r="H2870" s="196"/>
    </row>
    <row r="2871" spans="1:8" s="148" customFormat="1">
      <c r="A2871" s="153"/>
      <c r="B2871" s="153"/>
      <c r="C2871" s="196"/>
      <c r="D2871" s="196"/>
      <c r="E2871" s="196"/>
      <c r="F2871" s="196"/>
      <c r="G2871" s="196"/>
      <c r="H2871" s="196"/>
    </row>
    <row r="2872" spans="1:8" s="148" customFormat="1">
      <c r="A2872" s="153"/>
      <c r="B2872" s="153"/>
      <c r="C2872" s="196"/>
      <c r="D2872" s="196"/>
      <c r="E2872" s="196"/>
      <c r="F2872" s="196"/>
      <c r="G2872" s="196"/>
      <c r="H2872" s="196"/>
    </row>
    <row r="2873" spans="1:8" s="148" customFormat="1">
      <c r="A2873" s="153"/>
      <c r="B2873" s="153"/>
      <c r="C2873" s="196"/>
      <c r="D2873" s="196"/>
      <c r="E2873" s="196"/>
      <c r="F2873" s="196"/>
      <c r="G2873" s="196"/>
      <c r="H2873" s="196"/>
    </row>
    <row r="2874" spans="1:8" s="148" customFormat="1">
      <c r="A2874" s="153"/>
      <c r="B2874" s="153"/>
      <c r="C2874" s="196"/>
      <c r="D2874" s="196"/>
      <c r="E2874" s="196"/>
      <c r="F2874" s="196"/>
      <c r="G2874" s="196"/>
      <c r="H2874" s="196"/>
    </row>
    <row r="2875" spans="1:8" s="148" customFormat="1">
      <c r="A2875" s="153"/>
      <c r="B2875" s="153"/>
      <c r="C2875" s="196"/>
      <c r="D2875" s="196"/>
      <c r="E2875" s="196"/>
      <c r="F2875" s="196"/>
      <c r="G2875" s="196"/>
      <c r="H2875" s="196"/>
    </row>
    <row r="2876" spans="1:8" s="148" customFormat="1">
      <c r="A2876" s="153"/>
      <c r="B2876" s="153"/>
      <c r="C2876" s="196"/>
      <c r="D2876" s="196"/>
      <c r="E2876" s="196"/>
      <c r="F2876" s="196"/>
      <c r="G2876" s="196"/>
      <c r="H2876" s="196"/>
    </row>
    <row r="2877" spans="1:8" s="148" customFormat="1">
      <c r="A2877" s="153"/>
      <c r="B2877" s="153"/>
      <c r="C2877" s="196"/>
      <c r="D2877" s="196"/>
      <c r="E2877" s="196"/>
      <c r="F2877" s="196"/>
      <c r="G2877" s="196"/>
      <c r="H2877" s="196"/>
    </row>
    <row r="2878" spans="1:8" s="148" customFormat="1">
      <c r="A2878" s="153"/>
      <c r="B2878" s="153"/>
      <c r="C2878" s="196"/>
      <c r="D2878" s="196"/>
      <c r="E2878" s="196"/>
      <c r="F2878" s="196"/>
      <c r="G2878" s="196"/>
      <c r="H2878" s="196"/>
    </row>
    <row r="2879" spans="1:8" s="148" customFormat="1">
      <c r="A2879" s="153"/>
      <c r="B2879" s="153"/>
      <c r="C2879" s="196"/>
      <c r="D2879" s="196"/>
      <c r="E2879" s="196"/>
      <c r="F2879" s="196"/>
      <c r="G2879" s="196"/>
      <c r="H2879" s="196"/>
    </row>
    <row r="2880" spans="1:8" s="148" customFormat="1">
      <c r="A2880" s="153"/>
      <c r="B2880" s="153"/>
      <c r="C2880" s="196"/>
      <c r="D2880" s="196"/>
      <c r="E2880" s="196"/>
      <c r="F2880" s="196"/>
      <c r="G2880" s="196"/>
      <c r="H2880" s="196"/>
    </row>
    <row r="2881" spans="1:8" s="148" customFormat="1">
      <c r="A2881" s="153"/>
      <c r="B2881" s="153"/>
      <c r="C2881" s="196"/>
      <c r="D2881" s="196"/>
      <c r="E2881" s="196"/>
      <c r="F2881" s="196"/>
      <c r="G2881" s="196"/>
      <c r="H2881" s="196"/>
    </row>
    <row r="2882" spans="1:8" s="148" customFormat="1">
      <c r="A2882" s="153"/>
      <c r="B2882" s="153"/>
      <c r="C2882" s="196"/>
      <c r="D2882" s="196"/>
      <c r="E2882" s="196"/>
      <c r="F2882" s="196"/>
      <c r="G2882" s="196"/>
      <c r="H2882" s="196"/>
    </row>
    <row r="2883" spans="1:8" s="148" customFormat="1">
      <c r="A2883" s="153"/>
      <c r="B2883" s="153"/>
      <c r="C2883" s="196"/>
      <c r="D2883" s="196"/>
      <c r="E2883" s="196"/>
      <c r="F2883" s="196"/>
      <c r="G2883" s="196"/>
      <c r="H2883" s="196"/>
    </row>
    <row r="2884" spans="1:8" s="148" customFormat="1">
      <c r="A2884" s="153"/>
      <c r="B2884" s="153"/>
      <c r="C2884" s="196"/>
      <c r="D2884" s="196"/>
      <c r="E2884" s="196"/>
      <c r="F2884" s="196"/>
      <c r="G2884" s="196"/>
      <c r="H2884" s="196"/>
    </row>
    <row r="2885" spans="1:8" s="148" customFormat="1">
      <c r="A2885" s="153"/>
      <c r="B2885" s="153"/>
      <c r="C2885" s="196"/>
      <c r="D2885" s="196"/>
      <c r="E2885" s="196"/>
      <c r="F2885" s="196"/>
      <c r="G2885" s="196"/>
      <c r="H2885" s="196"/>
    </row>
    <row r="2886" spans="1:8" s="148" customFormat="1">
      <c r="A2886" s="153"/>
      <c r="B2886" s="153"/>
      <c r="C2886" s="196"/>
      <c r="D2886" s="196"/>
      <c r="E2886" s="196"/>
      <c r="F2886" s="196"/>
      <c r="G2886" s="196"/>
      <c r="H2886" s="196"/>
    </row>
    <row r="2887" spans="1:8" s="148" customFormat="1">
      <c r="A2887" s="153"/>
      <c r="B2887" s="153"/>
      <c r="C2887" s="196"/>
      <c r="D2887" s="196"/>
      <c r="E2887" s="196"/>
      <c r="F2887" s="196"/>
      <c r="G2887" s="196"/>
      <c r="H2887" s="196"/>
    </row>
    <row r="2888" spans="1:8" s="148" customFormat="1">
      <c r="A2888" s="153"/>
      <c r="B2888" s="153"/>
      <c r="C2888" s="196"/>
      <c r="D2888" s="196"/>
      <c r="E2888" s="196"/>
      <c r="F2888" s="196"/>
      <c r="G2888" s="196"/>
      <c r="H2888" s="196"/>
    </row>
    <row r="2889" spans="1:8" s="148" customFormat="1">
      <c r="A2889" s="153"/>
      <c r="B2889" s="153"/>
      <c r="C2889" s="196"/>
      <c r="D2889" s="196"/>
      <c r="E2889" s="196"/>
      <c r="F2889" s="196"/>
      <c r="G2889" s="196"/>
      <c r="H2889" s="196"/>
    </row>
    <row r="2890" spans="1:8" s="148" customFormat="1">
      <c r="A2890" s="153"/>
      <c r="B2890" s="153"/>
      <c r="C2890" s="196"/>
      <c r="D2890" s="196"/>
      <c r="E2890" s="196"/>
      <c r="F2890" s="196"/>
      <c r="G2890" s="196"/>
      <c r="H2890" s="196"/>
    </row>
    <row r="2891" spans="1:8" s="148" customFormat="1">
      <c r="A2891" s="153"/>
      <c r="B2891" s="153"/>
      <c r="C2891" s="196"/>
      <c r="D2891" s="196"/>
      <c r="E2891" s="196"/>
      <c r="F2891" s="196"/>
      <c r="G2891" s="196"/>
      <c r="H2891" s="196"/>
    </row>
    <row r="2892" spans="1:8" s="148" customFormat="1">
      <c r="A2892" s="153"/>
      <c r="B2892" s="153"/>
      <c r="C2892" s="196"/>
      <c r="D2892" s="196"/>
      <c r="E2892" s="196"/>
      <c r="F2892" s="196"/>
      <c r="G2892" s="196"/>
      <c r="H2892" s="196"/>
    </row>
    <row r="2893" spans="1:8" s="148" customFormat="1">
      <c r="A2893" s="153"/>
      <c r="B2893" s="153"/>
      <c r="C2893" s="196"/>
      <c r="D2893" s="196"/>
      <c r="E2893" s="196"/>
      <c r="F2893" s="196"/>
      <c r="G2893" s="196"/>
      <c r="H2893" s="196"/>
    </row>
    <row r="2894" spans="1:8" s="148" customFormat="1">
      <c r="A2894" s="153"/>
      <c r="B2894" s="153"/>
      <c r="C2894" s="196"/>
      <c r="D2894" s="196"/>
      <c r="E2894" s="196"/>
      <c r="F2894" s="196"/>
      <c r="G2894" s="196"/>
      <c r="H2894" s="196"/>
    </row>
    <row r="2895" spans="1:8" s="148" customFormat="1">
      <c r="A2895" s="153"/>
      <c r="B2895" s="153"/>
      <c r="C2895" s="196"/>
      <c r="D2895" s="196"/>
      <c r="E2895" s="196"/>
      <c r="F2895" s="196"/>
      <c r="G2895" s="196"/>
      <c r="H2895" s="196"/>
    </row>
    <row r="2896" spans="1:8" s="148" customFormat="1">
      <c r="A2896" s="153"/>
      <c r="B2896" s="153"/>
      <c r="C2896" s="196"/>
      <c r="D2896" s="196"/>
      <c r="E2896" s="196"/>
      <c r="F2896" s="196"/>
      <c r="G2896" s="196"/>
      <c r="H2896" s="196"/>
    </row>
    <row r="2897" spans="1:8" s="148" customFormat="1">
      <c r="A2897" s="153"/>
      <c r="B2897" s="153"/>
      <c r="C2897" s="196"/>
      <c r="D2897" s="196"/>
      <c r="E2897" s="196"/>
      <c r="F2897" s="196"/>
      <c r="G2897" s="196"/>
      <c r="H2897" s="196"/>
    </row>
    <row r="2898" spans="1:8" s="148" customFormat="1">
      <c r="A2898" s="153"/>
      <c r="B2898" s="153"/>
      <c r="C2898" s="196"/>
      <c r="D2898" s="196"/>
      <c r="E2898" s="196"/>
      <c r="F2898" s="196"/>
      <c r="G2898" s="196"/>
      <c r="H2898" s="196"/>
    </row>
    <row r="2899" spans="1:8" s="148" customFormat="1">
      <c r="A2899" s="153"/>
      <c r="B2899" s="153"/>
      <c r="C2899" s="196"/>
      <c r="D2899" s="196"/>
      <c r="E2899" s="196"/>
      <c r="F2899" s="196"/>
      <c r="G2899" s="196"/>
      <c r="H2899" s="196"/>
    </row>
    <row r="2900" spans="1:8" s="148" customFormat="1">
      <c r="A2900" s="153"/>
      <c r="B2900" s="153"/>
      <c r="C2900" s="196"/>
      <c r="D2900" s="196"/>
      <c r="E2900" s="196"/>
      <c r="F2900" s="196"/>
      <c r="G2900" s="196"/>
      <c r="H2900" s="196"/>
    </row>
    <row r="2901" spans="1:8" s="148" customFormat="1">
      <c r="A2901" s="153"/>
      <c r="B2901" s="153"/>
      <c r="C2901" s="196"/>
      <c r="D2901" s="196"/>
      <c r="E2901" s="196"/>
      <c r="F2901" s="196"/>
      <c r="G2901" s="196"/>
      <c r="H2901" s="196"/>
    </row>
    <row r="2902" spans="1:8" s="148" customFormat="1">
      <c r="A2902" s="153"/>
      <c r="B2902" s="153"/>
      <c r="C2902" s="196"/>
      <c r="D2902" s="196"/>
      <c r="E2902" s="196"/>
      <c r="F2902" s="196"/>
      <c r="G2902" s="196"/>
      <c r="H2902" s="196"/>
    </row>
    <row r="2903" spans="1:8" s="148" customFormat="1">
      <c r="A2903" s="153"/>
      <c r="B2903" s="153"/>
      <c r="C2903" s="196"/>
      <c r="D2903" s="196"/>
      <c r="E2903" s="196"/>
      <c r="F2903" s="196"/>
      <c r="G2903" s="196"/>
      <c r="H2903" s="196"/>
    </row>
    <row r="2904" spans="1:8" s="148" customFormat="1">
      <c r="A2904" s="153"/>
      <c r="B2904" s="153"/>
      <c r="C2904" s="196"/>
      <c r="D2904" s="196"/>
      <c r="E2904" s="196"/>
      <c r="F2904" s="196"/>
      <c r="G2904" s="196"/>
      <c r="H2904" s="196"/>
    </row>
    <row r="2905" spans="1:8" s="148" customFormat="1">
      <c r="A2905" s="153"/>
      <c r="B2905" s="153"/>
      <c r="C2905" s="196"/>
      <c r="D2905" s="196"/>
      <c r="E2905" s="196"/>
      <c r="F2905" s="196"/>
      <c r="G2905" s="196"/>
      <c r="H2905" s="196"/>
    </row>
    <row r="2906" spans="1:8" s="148" customFormat="1">
      <c r="A2906" s="153"/>
      <c r="B2906" s="153"/>
      <c r="C2906" s="196"/>
      <c r="D2906" s="196"/>
      <c r="E2906" s="196"/>
      <c r="F2906" s="196"/>
      <c r="G2906" s="196"/>
      <c r="H2906" s="196"/>
    </row>
    <row r="2907" spans="1:8" s="148" customFormat="1">
      <c r="A2907" s="153"/>
      <c r="B2907" s="153"/>
      <c r="C2907" s="196"/>
      <c r="D2907" s="196"/>
      <c r="E2907" s="196"/>
      <c r="F2907" s="196"/>
      <c r="G2907" s="196"/>
      <c r="H2907" s="196"/>
    </row>
    <row r="2908" spans="1:8" s="148" customFormat="1">
      <c r="A2908" s="153"/>
      <c r="B2908" s="153"/>
      <c r="C2908" s="196"/>
      <c r="D2908" s="196"/>
      <c r="E2908" s="196"/>
      <c r="F2908" s="196"/>
      <c r="G2908" s="196"/>
      <c r="H2908" s="196"/>
    </row>
    <row r="2909" spans="1:8" s="148" customFormat="1">
      <c r="A2909" s="153"/>
      <c r="B2909" s="153"/>
      <c r="C2909" s="196"/>
      <c r="D2909" s="196"/>
      <c r="E2909" s="196"/>
      <c r="F2909" s="196"/>
      <c r="G2909" s="196"/>
      <c r="H2909" s="196"/>
    </row>
    <row r="2910" spans="1:8" s="148" customFormat="1">
      <c r="A2910" s="153"/>
      <c r="B2910" s="153"/>
      <c r="C2910" s="196"/>
      <c r="D2910" s="196"/>
      <c r="E2910" s="196"/>
      <c r="F2910" s="196"/>
      <c r="G2910" s="196"/>
      <c r="H2910" s="196"/>
    </row>
    <row r="2911" spans="1:8" s="148" customFormat="1">
      <c r="A2911" s="153"/>
      <c r="B2911" s="153"/>
      <c r="C2911" s="196"/>
      <c r="D2911" s="196"/>
      <c r="E2911" s="196"/>
      <c r="F2911" s="196"/>
      <c r="G2911" s="196"/>
      <c r="H2911" s="196"/>
    </row>
    <row r="2912" spans="1:8" s="148" customFormat="1">
      <c r="A2912" s="153"/>
      <c r="B2912" s="153"/>
      <c r="C2912" s="196"/>
      <c r="D2912" s="196"/>
      <c r="E2912" s="196"/>
      <c r="F2912" s="196"/>
      <c r="G2912" s="196"/>
      <c r="H2912" s="196"/>
    </row>
    <row r="2913" spans="1:8" s="148" customFormat="1">
      <c r="A2913" s="153"/>
      <c r="B2913" s="153"/>
      <c r="C2913" s="196"/>
      <c r="D2913" s="196"/>
      <c r="E2913" s="196"/>
      <c r="F2913" s="196"/>
      <c r="G2913" s="196"/>
      <c r="H2913" s="196"/>
    </row>
    <row r="2914" spans="1:8" s="148" customFormat="1">
      <c r="A2914" s="153"/>
      <c r="B2914" s="153"/>
      <c r="C2914" s="196"/>
      <c r="D2914" s="196"/>
      <c r="E2914" s="196"/>
      <c r="F2914" s="196"/>
      <c r="G2914" s="196"/>
      <c r="H2914" s="196"/>
    </row>
    <row r="2915" spans="1:8" s="148" customFormat="1">
      <c r="A2915" s="153"/>
      <c r="B2915" s="153"/>
      <c r="C2915" s="196"/>
      <c r="D2915" s="196"/>
      <c r="E2915" s="196"/>
      <c r="F2915" s="196"/>
      <c r="G2915" s="196"/>
      <c r="H2915" s="196"/>
    </row>
    <row r="2916" spans="1:8" s="148" customFormat="1">
      <c r="A2916" s="153"/>
      <c r="B2916" s="153"/>
      <c r="C2916" s="196"/>
      <c r="D2916" s="196"/>
      <c r="E2916" s="196"/>
      <c r="F2916" s="196"/>
      <c r="G2916" s="196"/>
      <c r="H2916" s="196"/>
    </row>
    <row r="2917" spans="1:8" s="148" customFormat="1">
      <c r="A2917" s="153"/>
      <c r="B2917" s="153"/>
      <c r="C2917" s="196"/>
      <c r="D2917" s="196"/>
      <c r="E2917" s="196"/>
      <c r="F2917" s="196"/>
      <c r="G2917" s="196"/>
      <c r="H2917" s="196"/>
    </row>
    <row r="2918" spans="1:8" s="148" customFormat="1">
      <c r="A2918" s="153"/>
      <c r="B2918" s="153"/>
      <c r="C2918" s="196"/>
      <c r="D2918" s="196"/>
      <c r="E2918" s="196"/>
      <c r="F2918" s="196"/>
      <c r="G2918" s="196"/>
      <c r="H2918" s="196"/>
    </row>
    <row r="2919" spans="1:8" s="148" customFormat="1">
      <c r="A2919" s="153"/>
      <c r="B2919" s="153"/>
      <c r="C2919" s="196"/>
      <c r="D2919" s="196"/>
      <c r="E2919" s="196"/>
      <c r="F2919" s="196"/>
      <c r="G2919" s="196"/>
      <c r="H2919" s="196"/>
    </row>
    <row r="2920" spans="1:8" s="148" customFormat="1">
      <c r="A2920" s="153"/>
      <c r="B2920" s="153"/>
      <c r="C2920" s="196"/>
      <c r="D2920" s="196"/>
      <c r="E2920" s="196"/>
      <c r="F2920" s="196"/>
      <c r="G2920" s="196"/>
      <c r="H2920" s="196"/>
    </row>
    <row r="2921" spans="1:8" s="148" customFormat="1">
      <c r="A2921" s="153"/>
      <c r="B2921" s="153"/>
      <c r="C2921" s="196"/>
      <c r="D2921" s="196"/>
      <c r="E2921" s="196"/>
      <c r="F2921" s="196"/>
      <c r="G2921" s="196"/>
      <c r="H2921" s="196"/>
    </row>
    <row r="2922" spans="1:8" s="148" customFormat="1">
      <c r="A2922" s="153"/>
      <c r="B2922" s="153"/>
      <c r="C2922" s="196"/>
      <c r="D2922" s="196"/>
      <c r="E2922" s="196"/>
      <c r="F2922" s="196"/>
      <c r="G2922" s="196"/>
      <c r="H2922" s="196"/>
    </row>
    <row r="2923" spans="1:8" s="148" customFormat="1">
      <c r="A2923" s="153"/>
      <c r="B2923" s="153"/>
      <c r="C2923" s="196"/>
      <c r="D2923" s="196"/>
      <c r="E2923" s="196"/>
      <c r="F2923" s="196"/>
      <c r="G2923" s="196"/>
      <c r="H2923" s="196"/>
    </row>
    <row r="2924" spans="1:8" s="148" customFormat="1">
      <c r="A2924" s="153"/>
      <c r="B2924" s="153"/>
      <c r="C2924" s="196"/>
      <c r="D2924" s="196"/>
      <c r="E2924" s="196"/>
      <c r="F2924" s="196"/>
      <c r="G2924" s="196"/>
      <c r="H2924" s="196"/>
    </row>
    <row r="2925" spans="1:8" s="148" customFormat="1">
      <c r="A2925" s="153"/>
      <c r="B2925" s="153"/>
      <c r="C2925" s="196"/>
      <c r="D2925" s="196"/>
      <c r="E2925" s="196"/>
      <c r="F2925" s="196"/>
      <c r="G2925" s="196"/>
      <c r="H2925" s="196"/>
    </row>
    <row r="2926" spans="1:8" s="148" customFormat="1">
      <c r="A2926" s="153"/>
      <c r="B2926" s="153"/>
      <c r="C2926" s="196"/>
      <c r="D2926" s="196"/>
      <c r="E2926" s="196"/>
      <c r="F2926" s="196"/>
      <c r="G2926" s="196"/>
      <c r="H2926" s="196"/>
    </row>
    <row r="2927" spans="1:8" s="148" customFormat="1">
      <c r="A2927" s="153"/>
      <c r="B2927" s="153"/>
      <c r="C2927" s="196"/>
      <c r="D2927" s="196"/>
      <c r="E2927" s="196"/>
      <c r="F2927" s="196"/>
      <c r="G2927" s="196"/>
      <c r="H2927" s="196"/>
    </row>
    <row r="2928" spans="1:8" s="148" customFormat="1">
      <c r="A2928" s="153"/>
      <c r="B2928" s="153"/>
      <c r="C2928" s="196"/>
      <c r="D2928" s="196"/>
      <c r="E2928" s="196"/>
      <c r="F2928" s="196"/>
      <c r="G2928" s="196"/>
      <c r="H2928" s="196"/>
    </row>
    <row r="2929" spans="1:8" s="148" customFormat="1">
      <c r="A2929" s="153"/>
      <c r="B2929" s="153"/>
      <c r="C2929" s="196"/>
      <c r="D2929" s="196"/>
      <c r="E2929" s="196"/>
      <c r="F2929" s="196"/>
      <c r="G2929" s="196"/>
      <c r="H2929" s="196"/>
    </row>
    <row r="2930" spans="1:8" s="148" customFormat="1">
      <c r="A2930" s="153"/>
      <c r="B2930" s="153"/>
      <c r="C2930" s="196"/>
      <c r="D2930" s="196"/>
      <c r="E2930" s="196"/>
      <c r="F2930" s="196"/>
      <c r="G2930" s="196"/>
      <c r="H2930" s="196"/>
    </row>
    <row r="2931" spans="1:8" s="148" customFormat="1">
      <c r="A2931" s="153"/>
      <c r="B2931" s="153"/>
      <c r="C2931" s="196"/>
      <c r="D2931" s="196"/>
      <c r="E2931" s="196"/>
      <c r="F2931" s="196"/>
      <c r="G2931" s="196"/>
      <c r="H2931" s="196"/>
    </row>
    <row r="2932" spans="1:8" s="148" customFormat="1">
      <c r="A2932" s="153"/>
      <c r="B2932" s="153"/>
      <c r="C2932" s="196"/>
      <c r="D2932" s="196"/>
      <c r="E2932" s="196"/>
      <c r="F2932" s="196"/>
      <c r="G2932" s="196"/>
      <c r="H2932" s="196"/>
    </row>
    <row r="2933" spans="1:8" s="148" customFormat="1">
      <c r="A2933" s="153"/>
      <c r="B2933" s="153"/>
      <c r="C2933" s="196"/>
      <c r="D2933" s="196"/>
      <c r="E2933" s="196"/>
      <c r="F2933" s="196"/>
      <c r="G2933" s="196"/>
      <c r="H2933" s="196"/>
    </row>
    <row r="2934" spans="1:8" s="148" customFormat="1">
      <c r="A2934" s="153"/>
      <c r="B2934" s="153"/>
      <c r="C2934" s="196"/>
      <c r="D2934" s="196"/>
      <c r="E2934" s="196"/>
      <c r="F2934" s="196"/>
      <c r="G2934" s="196"/>
      <c r="H2934" s="196"/>
    </row>
    <row r="2935" spans="1:8" s="148" customFormat="1">
      <c r="A2935" s="153"/>
      <c r="B2935" s="153"/>
      <c r="C2935" s="196"/>
      <c r="D2935" s="196"/>
      <c r="E2935" s="196"/>
      <c r="F2935" s="196"/>
      <c r="G2935" s="196"/>
      <c r="H2935" s="196"/>
    </row>
    <row r="2936" spans="1:8" s="148" customFormat="1">
      <c r="A2936" s="153"/>
      <c r="B2936" s="153"/>
      <c r="C2936" s="196"/>
      <c r="D2936" s="196"/>
      <c r="E2936" s="196"/>
      <c r="F2936" s="196"/>
      <c r="G2936" s="196"/>
      <c r="H2936" s="196"/>
    </row>
    <row r="2937" spans="1:8" s="148" customFormat="1">
      <c r="A2937" s="153"/>
      <c r="B2937" s="153"/>
      <c r="C2937" s="196"/>
      <c r="D2937" s="196"/>
      <c r="E2937" s="196"/>
      <c r="F2937" s="196"/>
      <c r="G2937" s="196"/>
      <c r="H2937" s="196"/>
    </row>
    <row r="2938" spans="1:8" s="148" customFormat="1">
      <c r="A2938" s="153"/>
      <c r="B2938" s="153"/>
      <c r="C2938" s="196"/>
      <c r="D2938" s="196"/>
      <c r="E2938" s="196"/>
      <c r="F2938" s="196"/>
      <c r="G2938" s="196"/>
      <c r="H2938" s="196"/>
    </row>
    <row r="2939" spans="1:8" s="148" customFormat="1">
      <c r="A2939" s="153"/>
      <c r="B2939" s="153"/>
      <c r="C2939" s="196"/>
      <c r="D2939" s="196"/>
      <c r="E2939" s="196"/>
      <c r="F2939" s="196"/>
      <c r="G2939" s="196"/>
      <c r="H2939" s="196"/>
    </row>
    <row r="2940" spans="1:8" s="148" customFormat="1">
      <c r="A2940" s="153"/>
      <c r="B2940" s="153"/>
      <c r="C2940" s="196"/>
      <c r="D2940" s="196"/>
      <c r="E2940" s="196"/>
      <c r="F2940" s="196"/>
      <c r="G2940" s="196"/>
      <c r="H2940" s="196"/>
    </row>
    <row r="2941" spans="1:8" s="148" customFormat="1">
      <c r="A2941" s="153"/>
      <c r="B2941" s="153"/>
      <c r="C2941" s="196"/>
      <c r="D2941" s="196"/>
      <c r="E2941" s="196"/>
      <c r="F2941" s="196"/>
      <c r="G2941" s="196"/>
      <c r="H2941" s="196"/>
    </row>
    <row r="2942" spans="1:8" s="148" customFormat="1">
      <c r="A2942" s="153"/>
      <c r="B2942" s="153"/>
      <c r="C2942" s="196"/>
      <c r="D2942" s="196"/>
      <c r="E2942" s="196"/>
      <c r="F2942" s="196"/>
      <c r="G2942" s="196"/>
      <c r="H2942" s="196"/>
    </row>
    <row r="2943" spans="1:8" s="148" customFormat="1">
      <c r="A2943" s="153"/>
      <c r="B2943" s="153"/>
      <c r="C2943" s="196"/>
      <c r="D2943" s="196"/>
      <c r="E2943" s="196"/>
      <c r="F2943" s="196"/>
      <c r="G2943" s="196"/>
      <c r="H2943" s="196"/>
    </row>
    <row r="2944" spans="1:8" s="148" customFormat="1">
      <c r="A2944" s="153"/>
      <c r="B2944" s="153"/>
      <c r="C2944" s="196"/>
      <c r="D2944" s="196"/>
      <c r="E2944" s="196"/>
      <c r="F2944" s="196"/>
      <c r="G2944" s="196"/>
      <c r="H2944" s="196"/>
    </row>
    <row r="2945" spans="1:8" s="148" customFormat="1">
      <c r="A2945" s="153"/>
      <c r="B2945" s="153"/>
      <c r="C2945" s="196"/>
      <c r="D2945" s="196"/>
      <c r="E2945" s="196"/>
      <c r="F2945" s="196"/>
      <c r="G2945" s="196"/>
      <c r="H2945" s="196"/>
    </row>
    <row r="2946" spans="1:8" s="148" customFormat="1">
      <c r="A2946" s="153"/>
      <c r="B2946" s="153"/>
      <c r="C2946" s="196"/>
      <c r="D2946" s="196"/>
      <c r="E2946" s="196"/>
      <c r="F2946" s="196"/>
      <c r="G2946" s="196"/>
      <c r="H2946" s="196"/>
    </row>
    <row r="2947" spans="1:8" s="148" customFormat="1">
      <c r="A2947" s="153"/>
      <c r="B2947" s="153"/>
      <c r="C2947" s="196"/>
      <c r="D2947" s="196"/>
      <c r="E2947" s="196"/>
      <c r="F2947" s="196"/>
      <c r="G2947" s="196"/>
      <c r="H2947" s="196"/>
    </row>
    <row r="2948" spans="1:8" s="148" customFormat="1">
      <c r="A2948" s="153"/>
      <c r="B2948" s="153"/>
      <c r="C2948" s="196"/>
      <c r="D2948" s="196"/>
      <c r="E2948" s="196"/>
      <c r="F2948" s="196"/>
      <c r="G2948" s="196"/>
      <c r="H2948" s="196"/>
    </row>
    <row r="2949" spans="1:8" s="148" customFormat="1">
      <c r="A2949" s="153"/>
      <c r="B2949" s="153"/>
      <c r="C2949" s="196"/>
      <c r="D2949" s="196"/>
      <c r="E2949" s="196"/>
      <c r="F2949" s="196"/>
      <c r="G2949" s="196"/>
      <c r="H2949" s="196"/>
    </row>
    <row r="2950" spans="1:8" s="148" customFormat="1">
      <c r="A2950" s="153"/>
      <c r="B2950" s="153"/>
      <c r="C2950" s="196"/>
      <c r="D2950" s="196"/>
      <c r="E2950" s="196"/>
      <c r="F2950" s="196"/>
      <c r="G2950" s="196"/>
      <c r="H2950" s="196"/>
    </row>
    <row r="2951" spans="1:8" s="148" customFormat="1">
      <c r="A2951" s="153"/>
      <c r="B2951" s="153"/>
      <c r="C2951" s="196"/>
      <c r="D2951" s="196"/>
      <c r="E2951" s="196"/>
      <c r="F2951" s="196"/>
      <c r="G2951" s="196"/>
      <c r="H2951" s="196"/>
    </row>
    <row r="2952" spans="1:8" s="148" customFormat="1">
      <c r="A2952" s="153"/>
      <c r="B2952" s="153"/>
      <c r="C2952" s="196"/>
      <c r="D2952" s="196"/>
      <c r="E2952" s="196"/>
      <c r="F2952" s="196"/>
      <c r="G2952" s="196"/>
      <c r="H2952" s="196"/>
    </row>
    <row r="2953" spans="1:8" s="148" customFormat="1">
      <c r="A2953" s="153"/>
      <c r="B2953" s="153"/>
      <c r="C2953" s="196"/>
      <c r="D2953" s="196"/>
      <c r="E2953" s="196"/>
      <c r="F2953" s="196"/>
      <c r="G2953" s="196"/>
      <c r="H2953" s="196"/>
    </row>
    <row r="2954" spans="1:8" s="148" customFormat="1">
      <c r="A2954" s="153"/>
      <c r="B2954" s="153"/>
      <c r="C2954" s="196"/>
      <c r="D2954" s="196"/>
      <c r="E2954" s="196"/>
      <c r="F2954" s="196"/>
      <c r="G2954" s="196"/>
      <c r="H2954" s="196"/>
    </row>
    <row r="2955" spans="1:8" s="148" customFormat="1">
      <c r="A2955" s="153"/>
      <c r="B2955" s="153"/>
      <c r="C2955" s="196"/>
      <c r="D2955" s="196"/>
      <c r="E2955" s="196"/>
      <c r="F2955" s="196"/>
      <c r="G2955" s="196"/>
      <c r="H2955" s="196"/>
    </row>
    <row r="2956" spans="1:8" s="148" customFormat="1">
      <c r="A2956" s="153"/>
      <c r="B2956" s="153"/>
      <c r="C2956" s="196"/>
      <c r="D2956" s="196"/>
      <c r="E2956" s="196"/>
      <c r="F2956" s="196"/>
      <c r="G2956" s="196"/>
      <c r="H2956" s="196"/>
    </row>
    <row r="2957" spans="1:8" s="148" customFormat="1">
      <c r="A2957" s="153"/>
      <c r="B2957" s="153"/>
      <c r="C2957" s="196"/>
      <c r="D2957" s="196"/>
      <c r="E2957" s="196"/>
      <c r="F2957" s="196"/>
      <c r="G2957" s="196"/>
      <c r="H2957" s="196"/>
    </row>
    <row r="2958" spans="1:8" s="148" customFormat="1">
      <c r="A2958" s="153"/>
      <c r="B2958" s="153"/>
      <c r="C2958" s="196"/>
      <c r="D2958" s="196"/>
      <c r="E2958" s="196"/>
      <c r="F2958" s="196"/>
      <c r="G2958" s="196"/>
      <c r="H2958" s="196"/>
    </row>
    <row r="2959" spans="1:8" s="148" customFormat="1">
      <c r="A2959" s="153"/>
      <c r="B2959" s="153"/>
      <c r="C2959" s="196"/>
      <c r="D2959" s="196"/>
      <c r="E2959" s="196"/>
      <c r="F2959" s="196"/>
      <c r="G2959" s="196"/>
      <c r="H2959" s="196"/>
    </row>
    <row r="2960" spans="1:8" s="148" customFormat="1">
      <c r="A2960" s="153"/>
      <c r="B2960" s="153"/>
      <c r="C2960" s="196"/>
      <c r="D2960" s="196"/>
      <c r="E2960" s="196"/>
      <c r="F2960" s="196"/>
      <c r="G2960" s="196"/>
      <c r="H2960" s="196"/>
    </row>
    <row r="2961" spans="1:8" s="148" customFormat="1">
      <c r="A2961" s="153"/>
      <c r="B2961" s="153"/>
      <c r="C2961" s="196"/>
      <c r="D2961" s="196"/>
      <c r="E2961" s="196"/>
      <c r="F2961" s="196"/>
      <c r="G2961" s="196"/>
      <c r="H2961" s="196"/>
    </row>
    <row r="2962" spans="1:8" s="148" customFormat="1">
      <c r="A2962" s="153"/>
      <c r="B2962" s="153"/>
      <c r="C2962" s="196"/>
      <c r="D2962" s="196"/>
      <c r="E2962" s="196"/>
      <c r="F2962" s="196"/>
      <c r="G2962" s="196"/>
      <c r="H2962" s="196"/>
    </row>
    <row r="2963" spans="1:8" s="148" customFormat="1">
      <c r="A2963" s="153"/>
      <c r="B2963" s="153"/>
      <c r="C2963" s="196"/>
      <c r="D2963" s="196"/>
      <c r="E2963" s="196"/>
      <c r="F2963" s="196"/>
      <c r="G2963" s="196"/>
      <c r="H2963" s="196"/>
    </row>
    <row r="2964" spans="1:8" s="148" customFormat="1">
      <c r="A2964" s="153"/>
      <c r="B2964" s="153"/>
      <c r="C2964" s="196"/>
      <c r="D2964" s="196"/>
      <c r="E2964" s="196"/>
      <c r="F2964" s="196"/>
      <c r="G2964" s="196"/>
      <c r="H2964" s="196"/>
    </row>
    <row r="2965" spans="1:8" s="148" customFormat="1">
      <c r="A2965" s="153"/>
      <c r="B2965" s="153"/>
      <c r="C2965" s="196"/>
      <c r="D2965" s="196"/>
      <c r="E2965" s="196"/>
      <c r="F2965" s="196"/>
      <c r="G2965" s="196"/>
      <c r="H2965" s="196"/>
    </row>
    <row r="2966" spans="1:8" s="148" customFormat="1">
      <c r="A2966" s="153"/>
      <c r="B2966" s="153"/>
      <c r="C2966" s="196"/>
      <c r="D2966" s="196"/>
      <c r="E2966" s="196"/>
      <c r="F2966" s="196"/>
      <c r="G2966" s="196"/>
      <c r="H2966" s="196"/>
    </row>
    <row r="2967" spans="1:8" s="148" customFormat="1">
      <c r="A2967" s="153"/>
      <c r="B2967" s="153"/>
      <c r="C2967" s="196"/>
      <c r="D2967" s="196"/>
      <c r="E2967" s="196"/>
      <c r="F2967" s="196"/>
      <c r="G2967" s="196"/>
      <c r="H2967" s="196"/>
    </row>
    <row r="2968" spans="1:8" s="148" customFormat="1">
      <c r="A2968" s="153"/>
      <c r="B2968" s="153"/>
      <c r="C2968" s="196"/>
      <c r="D2968" s="196"/>
      <c r="E2968" s="196"/>
      <c r="F2968" s="196"/>
      <c r="G2968" s="196"/>
      <c r="H2968" s="196"/>
    </row>
    <row r="2969" spans="1:8" s="148" customFormat="1">
      <c r="A2969" s="153"/>
      <c r="B2969" s="153"/>
      <c r="C2969" s="196"/>
      <c r="D2969" s="196"/>
      <c r="E2969" s="196"/>
      <c r="F2969" s="196"/>
      <c r="G2969" s="196"/>
      <c r="H2969" s="196"/>
    </row>
    <row r="2970" spans="1:8" s="148" customFormat="1">
      <c r="A2970" s="153"/>
      <c r="B2970" s="153"/>
      <c r="C2970" s="196"/>
      <c r="D2970" s="196"/>
      <c r="E2970" s="196"/>
      <c r="F2970" s="196"/>
      <c r="G2970" s="196"/>
      <c r="H2970" s="196"/>
    </row>
    <row r="2971" spans="1:8" s="148" customFormat="1">
      <c r="A2971" s="153"/>
      <c r="B2971" s="153"/>
      <c r="C2971" s="196"/>
      <c r="D2971" s="196"/>
      <c r="E2971" s="196"/>
      <c r="F2971" s="196"/>
      <c r="G2971" s="196"/>
      <c r="H2971" s="196"/>
    </row>
    <row r="2972" spans="1:8" s="148" customFormat="1">
      <c r="A2972" s="153"/>
      <c r="B2972" s="153"/>
      <c r="C2972" s="196"/>
      <c r="D2972" s="196"/>
      <c r="E2972" s="196"/>
      <c r="F2972" s="196"/>
      <c r="G2972" s="196"/>
      <c r="H2972" s="196"/>
    </row>
    <row r="2973" spans="1:8" s="148" customFormat="1">
      <c r="A2973" s="153"/>
      <c r="B2973" s="153"/>
      <c r="C2973" s="196"/>
      <c r="D2973" s="196"/>
      <c r="E2973" s="196"/>
      <c r="F2973" s="196"/>
      <c r="G2973" s="196"/>
      <c r="H2973" s="196"/>
    </row>
    <row r="2974" spans="1:8" s="148" customFormat="1">
      <c r="A2974" s="153"/>
      <c r="B2974" s="153"/>
      <c r="C2974" s="196"/>
      <c r="D2974" s="196"/>
      <c r="E2974" s="196"/>
      <c r="F2974" s="196"/>
      <c r="G2974" s="196"/>
      <c r="H2974" s="196"/>
    </row>
    <row r="2975" spans="1:8" s="148" customFormat="1">
      <c r="A2975" s="153"/>
      <c r="B2975" s="153"/>
      <c r="C2975" s="196"/>
      <c r="D2975" s="196"/>
      <c r="E2975" s="196"/>
      <c r="F2975" s="196"/>
      <c r="G2975" s="196"/>
      <c r="H2975" s="196"/>
    </row>
    <row r="2976" spans="1:8" s="148" customFormat="1">
      <c r="A2976" s="153"/>
      <c r="B2976" s="153"/>
      <c r="C2976" s="196"/>
      <c r="D2976" s="196"/>
      <c r="E2976" s="196"/>
      <c r="F2976" s="196"/>
      <c r="G2976" s="196"/>
      <c r="H2976" s="196"/>
    </row>
    <row r="2977" spans="1:8" s="148" customFormat="1">
      <c r="A2977" s="153"/>
      <c r="B2977" s="153"/>
      <c r="C2977" s="196"/>
      <c r="D2977" s="196"/>
      <c r="E2977" s="196"/>
      <c r="F2977" s="196"/>
      <c r="G2977" s="196"/>
      <c r="H2977" s="196"/>
    </row>
    <row r="2978" spans="1:8" s="148" customFormat="1">
      <c r="A2978" s="153"/>
      <c r="B2978" s="153"/>
      <c r="C2978" s="196"/>
      <c r="D2978" s="196"/>
      <c r="E2978" s="196"/>
      <c r="F2978" s="196"/>
      <c r="G2978" s="196"/>
      <c r="H2978" s="196"/>
    </row>
    <row r="2979" spans="1:8" s="148" customFormat="1">
      <c r="A2979" s="153"/>
      <c r="B2979" s="153"/>
      <c r="C2979" s="196"/>
      <c r="D2979" s="196"/>
      <c r="E2979" s="196"/>
      <c r="F2979" s="196"/>
      <c r="G2979" s="196"/>
      <c r="H2979" s="196"/>
    </row>
    <row r="2980" spans="1:8" s="148" customFormat="1">
      <c r="A2980" s="153"/>
      <c r="B2980" s="153"/>
      <c r="C2980" s="196"/>
      <c r="D2980" s="196"/>
      <c r="E2980" s="196"/>
      <c r="F2980" s="196"/>
      <c r="G2980" s="196"/>
      <c r="H2980" s="196"/>
    </row>
    <row r="2981" spans="1:8" s="148" customFormat="1">
      <c r="A2981" s="153"/>
      <c r="B2981" s="153"/>
      <c r="C2981" s="196"/>
      <c r="D2981" s="196"/>
      <c r="E2981" s="196"/>
      <c r="F2981" s="196"/>
      <c r="G2981" s="196"/>
      <c r="H2981" s="196"/>
    </row>
    <row r="2982" spans="1:8" s="148" customFormat="1">
      <c r="A2982" s="153"/>
      <c r="B2982" s="153"/>
      <c r="C2982" s="196"/>
      <c r="D2982" s="196"/>
      <c r="E2982" s="196"/>
      <c r="F2982" s="196"/>
      <c r="G2982" s="196"/>
      <c r="H2982" s="196"/>
    </row>
    <row r="2983" spans="1:8" s="148" customFormat="1">
      <c r="A2983" s="153"/>
      <c r="B2983" s="153"/>
      <c r="C2983" s="196"/>
      <c r="D2983" s="196"/>
      <c r="E2983" s="196"/>
      <c r="F2983" s="196"/>
      <c r="G2983" s="196"/>
      <c r="H2983" s="196"/>
    </row>
    <row r="2984" spans="1:8" s="148" customFormat="1">
      <c r="A2984" s="153"/>
      <c r="B2984" s="153"/>
      <c r="C2984" s="196"/>
      <c r="D2984" s="196"/>
      <c r="E2984" s="196"/>
      <c r="F2984" s="196"/>
      <c r="G2984" s="196"/>
      <c r="H2984" s="196"/>
    </row>
    <row r="2985" spans="1:8" s="148" customFormat="1">
      <c r="A2985" s="153"/>
      <c r="B2985" s="153"/>
      <c r="C2985" s="196"/>
      <c r="D2985" s="196"/>
      <c r="E2985" s="196"/>
      <c r="F2985" s="196"/>
      <c r="G2985" s="196"/>
      <c r="H2985" s="196"/>
    </row>
    <row r="2986" spans="1:8" s="148" customFormat="1">
      <c r="A2986" s="153"/>
      <c r="B2986" s="153"/>
      <c r="C2986" s="196"/>
      <c r="D2986" s="196"/>
      <c r="E2986" s="196"/>
      <c r="F2986" s="196"/>
      <c r="G2986" s="196"/>
      <c r="H2986" s="196"/>
    </row>
    <row r="2987" spans="1:8" s="148" customFormat="1">
      <c r="A2987" s="153"/>
      <c r="B2987" s="153"/>
      <c r="C2987" s="196"/>
      <c r="D2987" s="196"/>
      <c r="E2987" s="196"/>
      <c r="F2987" s="196"/>
      <c r="G2987" s="196"/>
      <c r="H2987" s="196"/>
    </row>
    <row r="2988" spans="1:8" s="148" customFormat="1">
      <c r="A2988" s="153"/>
      <c r="B2988" s="153"/>
      <c r="C2988" s="196"/>
      <c r="D2988" s="196"/>
      <c r="E2988" s="196"/>
      <c r="F2988" s="196"/>
      <c r="G2988" s="196"/>
      <c r="H2988" s="196"/>
    </row>
    <row r="2989" spans="1:8" s="148" customFormat="1">
      <c r="A2989" s="153"/>
      <c r="B2989" s="153"/>
      <c r="C2989" s="196"/>
      <c r="D2989" s="196"/>
      <c r="E2989" s="196"/>
      <c r="F2989" s="196"/>
      <c r="G2989" s="196"/>
      <c r="H2989" s="196"/>
    </row>
    <row r="2990" spans="1:8" s="148" customFormat="1">
      <c r="A2990" s="153"/>
      <c r="B2990" s="153"/>
      <c r="C2990" s="196"/>
      <c r="D2990" s="196"/>
      <c r="E2990" s="196"/>
      <c r="F2990" s="196"/>
      <c r="G2990" s="196"/>
      <c r="H2990" s="196"/>
    </row>
    <row r="2991" spans="1:8" s="148" customFormat="1">
      <c r="A2991" s="153"/>
      <c r="B2991" s="153"/>
      <c r="C2991" s="196"/>
      <c r="D2991" s="196"/>
      <c r="E2991" s="196"/>
      <c r="F2991" s="196"/>
      <c r="G2991" s="196"/>
      <c r="H2991" s="196"/>
    </row>
    <row r="2992" spans="1:8" s="148" customFormat="1">
      <c r="A2992" s="153"/>
      <c r="B2992" s="153"/>
      <c r="C2992" s="196"/>
      <c r="D2992" s="196"/>
      <c r="E2992" s="196"/>
      <c r="F2992" s="196"/>
      <c r="G2992" s="196"/>
      <c r="H2992" s="196"/>
    </row>
    <row r="2993" spans="1:8" s="148" customFormat="1">
      <c r="A2993" s="153"/>
      <c r="B2993" s="153"/>
      <c r="C2993" s="196"/>
      <c r="D2993" s="196"/>
      <c r="E2993" s="196"/>
      <c r="F2993" s="196"/>
      <c r="G2993" s="196"/>
      <c r="H2993" s="196"/>
    </row>
    <row r="2994" spans="1:8" s="148" customFormat="1">
      <c r="A2994" s="153"/>
      <c r="B2994" s="153"/>
      <c r="C2994" s="196"/>
      <c r="D2994" s="196"/>
      <c r="E2994" s="196"/>
      <c r="F2994" s="196"/>
      <c r="G2994" s="196"/>
      <c r="H2994" s="196"/>
    </row>
    <row r="2995" spans="1:8" s="148" customFormat="1">
      <c r="A2995" s="153"/>
      <c r="B2995" s="153"/>
      <c r="C2995" s="196"/>
      <c r="D2995" s="196"/>
      <c r="E2995" s="196"/>
      <c r="F2995" s="196"/>
      <c r="G2995" s="196"/>
      <c r="H2995" s="196"/>
    </row>
    <row r="2996" spans="1:8" s="148" customFormat="1">
      <c r="A2996" s="153"/>
      <c r="B2996" s="153"/>
      <c r="C2996" s="196"/>
      <c r="D2996" s="196"/>
      <c r="E2996" s="196"/>
      <c r="F2996" s="196"/>
      <c r="G2996" s="196"/>
      <c r="H2996" s="196"/>
    </row>
    <row r="2997" spans="1:8" s="148" customFormat="1">
      <c r="A2997" s="153"/>
      <c r="B2997" s="153"/>
      <c r="C2997" s="196"/>
      <c r="D2997" s="196"/>
      <c r="E2997" s="196"/>
      <c r="F2997" s="196"/>
      <c r="G2997" s="196"/>
      <c r="H2997" s="196"/>
    </row>
    <row r="2998" spans="1:8" s="148" customFormat="1">
      <c r="A2998" s="153"/>
      <c r="B2998" s="153"/>
      <c r="C2998" s="196"/>
      <c r="D2998" s="196"/>
      <c r="E2998" s="196"/>
      <c r="F2998" s="196"/>
      <c r="G2998" s="196"/>
      <c r="H2998" s="196"/>
    </row>
    <row r="2999" spans="1:8" s="148" customFormat="1">
      <c r="A2999" s="153"/>
      <c r="B2999" s="153"/>
      <c r="C2999" s="196"/>
      <c r="D2999" s="196"/>
      <c r="E2999" s="196"/>
      <c r="F2999" s="196"/>
      <c r="G2999" s="196"/>
      <c r="H2999" s="196"/>
    </row>
    <row r="3000" spans="1:8" s="148" customFormat="1">
      <c r="A3000" s="153"/>
      <c r="B3000" s="153"/>
      <c r="C3000" s="196"/>
      <c r="D3000" s="196"/>
      <c r="E3000" s="196"/>
      <c r="F3000" s="196"/>
      <c r="G3000" s="196"/>
      <c r="H3000" s="196"/>
    </row>
    <row r="3001" spans="1:8" s="148" customFormat="1">
      <c r="A3001" s="153"/>
      <c r="B3001" s="153"/>
      <c r="C3001" s="196"/>
      <c r="D3001" s="196"/>
      <c r="E3001" s="196"/>
      <c r="F3001" s="196"/>
      <c r="G3001" s="196"/>
      <c r="H3001" s="196"/>
    </row>
    <row r="3002" spans="1:8" s="148" customFormat="1">
      <c r="A3002" s="153"/>
      <c r="B3002" s="153"/>
      <c r="C3002" s="196"/>
      <c r="D3002" s="196"/>
      <c r="E3002" s="196"/>
      <c r="F3002" s="196"/>
      <c r="G3002" s="196"/>
      <c r="H3002" s="196"/>
    </row>
    <row r="3003" spans="1:8" s="148" customFormat="1">
      <c r="A3003" s="153"/>
      <c r="B3003" s="153"/>
      <c r="C3003" s="196"/>
      <c r="D3003" s="196"/>
      <c r="E3003" s="196"/>
      <c r="F3003" s="196"/>
      <c r="G3003" s="196"/>
      <c r="H3003" s="196"/>
    </row>
    <row r="3004" spans="1:8" s="148" customFormat="1">
      <c r="A3004" s="153"/>
      <c r="B3004" s="153"/>
      <c r="C3004" s="196"/>
      <c r="D3004" s="196"/>
      <c r="E3004" s="196"/>
      <c r="F3004" s="196"/>
      <c r="G3004" s="196"/>
      <c r="H3004" s="196"/>
    </row>
    <row r="3005" spans="1:8" s="148" customFormat="1">
      <c r="A3005" s="153"/>
      <c r="B3005" s="153"/>
      <c r="C3005" s="196"/>
      <c r="D3005" s="196"/>
      <c r="E3005" s="196"/>
      <c r="F3005" s="196"/>
      <c r="G3005" s="196"/>
      <c r="H3005" s="196"/>
    </row>
    <row r="3006" spans="1:8" s="148" customFormat="1">
      <c r="A3006" s="153"/>
      <c r="B3006" s="153"/>
      <c r="C3006" s="196"/>
      <c r="D3006" s="196"/>
      <c r="E3006" s="196"/>
      <c r="F3006" s="196"/>
      <c r="G3006" s="196"/>
      <c r="H3006" s="196"/>
    </row>
    <row r="3007" spans="1:8" s="148" customFormat="1">
      <c r="A3007" s="153"/>
      <c r="B3007" s="153"/>
      <c r="C3007" s="196"/>
      <c r="D3007" s="196"/>
      <c r="E3007" s="196"/>
      <c r="F3007" s="196"/>
      <c r="G3007" s="196"/>
      <c r="H3007" s="196"/>
    </row>
    <row r="3008" spans="1:8" s="148" customFormat="1">
      <c r="A3008" s="153"/>
      <c r="B3008" s="153"/>
      <c r="C3008" s="196"/>
      <c r="D3008" s="196"/>
      <c r="E3008" s="196"/>
      <c r="F3008" s="196"/>
      <c r="G3008" s="196"/>
      <c r="H3008" s="196"/>
    </row>
    <row r="3009" spans="1:8" s="148" customFormat="1">
      <c r="A3009" s="153"/>
      <c r="B3009" s="153"/>
      <c r="C3009" s="196"/>
      <c r="D3009" s="196"/>
      <c r="E3009" s="196"/>
      <c r="F3009" s="196"/>
      <c r="G3009" s="196"/>
      <c r="H3009" s="196"/>
    </row>
    <row r="3010" spans="1:8" s="148" customFormat="1">
      <c r="A3010" s="153"/>
      <c r="B3010" s="153"/>
      <c r="C3010" s="196"/>
      <c r="D3010" s="196"/>
      <c r="E3010" s="196"/>
      <c r="F3010" s="196"/>
      <c r="G3010" s="196"/>
      <c r="H3010" s="196"/>
    </row>
    <row r="3011" spans="1:8" s="148" customFormat="1">
      <c r="A3011" s="153"/>
      <c r="B3011" s="153"/>
      <c r="C3011" s="196"/>
      <c r="D3011" s="196"/>
      <c r="E3011" s="196"/>
      <c r="F3011" s="196"/>
      <c r="G3011" s="196"/>
      <c r="H3011" s="196"/>
    </row>
    <row r="3012" spans="1:8" s="148" customFormat="1">
      <c r="A3012" s="153"/>
      <c r="B3012" s="153"/>
      <c r="C3012" s="196"/>
      <c r="D3012" s="196"/>
      <c r="E3012" s="196"/>
      <c r="F3012" s="196"/>
      <c r="G3012" s="196"/>
      <c r="H3012" s="196"/>
    </row>
    <row r="3013" spans="1:8" s="148" customFormat="1">
      <c r="A3013" s="153"/>
      <c r="B3013" s="153"/>
      <c r="C3013" s="196"/>
      <c r="D3013" s="196"/>
      <c r="E3013" s="196"/>
      <c r="F3013" s="196"/>
      <c r="G3013" s="196"/>
      <c r="H3013" s="196"/>
    </row>
    <row r="3014" spans="1:8" s="148" customFormat="1">
      <c r="A3014" s="153"/>
      <c r="B3014" s="153"/>
      <c r="C3014" s="196"/>
      <c r="D3014" s="196"/>
      <c r="E3014" s="196"/>
      <c r="F3014" s="196"/>
      <c r="G3014" s="196"/>
      <c r="H3014" s="196"/>
    </row>
    <row r="3015" spans="1:8" s="148" customFormat="1">
      <c r="A3015" s="153"/>
      <c r="B3015" s="153"/>
      <c r="C3015" s="196"/>
      <c r="D3015" s="196"/>
      <c r="E3015" s="196"/>
      <c r="F3015" s="196"/>
      <c r="G3015" s="196"/>
      <c r="H3015" s="196"/>
    </row>
    <row r="3016" spans="1:8" s="148" customFormat="1">
      <c r="A3016" s="153"/>
      <c r="B3016" s="153"/>
      <c r="C3016" s="196"/>
      <c r="D3016" s="196"/>
      <c r="E3016" s="196"/>
      <c r="F3016" s="196"/>
      <c r="G3016" s="196"/>
      <c r="H3016" s="196"/>
    </row>
    <row r="3017" spans="1:8" s="148" customFormat="1">
      <c r="A3017" s="153"/>
      <c r="B3017" s="153"/>
      <c r="C3017" s="196"/>
      <c r="D3017" s="196"/>
      <c r="E3017" s="196"/>
      <c r="F3017" s="196"/>
      <c r="G3017" s="196"/>
      <c r="H3017" s="196"/>
    </row>
    <row r="3018" spans="1:8" s="148" customFormat="1">
      <c r="A3018" s="153"/>
      <c r="B3018" s="153"/>
      <c r="C3018" s="196"/>
      <c r="D3018" s="196"/>
      <c r="E3018" s="196"/>
      <c r="F3018" s="196"/>
      <c r="G3018" s="196"/>
      <c r="H3018" s="196"/>
    </row>
    <row r="3019" spans="1:8" s="148" customFormat="1">
      <c r="A3019" s="153"/>
      <c r="B3019" s="153"/>
      <c r="C3019" s="196"/>
      <c r="D3019" s="196"/>
      <c r="E3019" s="196"/>
      <c r="F3019" s="196"/>
      <c r="G3019" s="196"/>
      <c r="H3019" s="196"/>
    </row>
    <row r="3020" spans="1:8" s="148" customFormat="1">
      <c r="A3020" s="153"/>
      <c r="B3020" s="153"/>
      <c r="C3020" s="196"/>
      <c r="D3020" s="196"/>
      <c r="E3020" s="196"/>
      <c r="F3020" s="196"/>
      <c r="G3020" s="196"/>
      <c r="H3020" s="196"/>
    </row>
    <row r="3021" spans="1:8" s="148" customFormat="1">
      <c r="A3021" s="153"/>
      <c r="B3021" s="153"/>
      <c r="C3021" s="196"/>
      <c r="D3021" s="196"/>
      <c r="E3021" s="196"/>
      <c r="F3021" s="196"/>
      <c r="G3021" s="196"/>
      <c r="H3021" s="196"/>
    </row>
    <row r="3022" spans="1:8" s="148" customFormat="1">
      <c r="A3022" s="153"/>
      <c r="B3022" s="153"/>
      <c r="C3022" s="196"/>
      <c r="D3022" s="196"/>
      <c r="E3022" s="196"/>
      <c r="F3022" s="196"/>
      <c r="G3022" s="196"/>
      <c r="H3022" s="196"/>
    </row>
    <row r="3023" spans="1:8" s="148" customFormat="1">
      <c r="A3023" s="153"/>
      <c r="B3023" s="153"/>
      <c r="C3023" s="196"/>
      <c r="D3023" s="196"/>
      <c r="E3023" s="196"/>
      <c r="F3023" s="196"/>
      <c r="G3023" s="196"/>
      <c r="H3023" s="196"/>
    </row>
    <row r="3024" spans="1:8" s="148" customFormat="1">
      <c r="A3024" s="153"/>
      <c r="B3024" s="153"/>
      <c r="C3024" s="196"/>
      <c r="D3024" s="196"/>
      <c r="E3024" s="196"/>
      <c r="F3024" s="196"/>
      <c r="G3024" s="196"/>
      <c r="H3024" s="196"/>
    </row>
    <row r="3025" spans="1:8" s="148" customFormat="1">
      <c r="A3025" s="153"/>
      <c r="B3025" s="153"/>
      <c r="C3025" s="196"/>
      <c r="D3025" s="196"/>
      <c r="E3025" s="196"/>
      <c r="F3025" s="196"/>
      <c r="G3025" s="196"/>
      <c r="H3025" s="196"/>
    </row>
    <row r="3026" spans="1:8" s="148" customFormat="1">
      <c r="A3026" s="153"/>
      <c r="B3026" s="153"/>
      <c r="C3026" s="196"/>
      <c r="D3026" s="196"/>
      <c r="E3026" s="196"/>
      <c r="F3026" s="196"/>
      <c r="G3026" s="196"/>
      <c r="H3026" s="196"/>
    </row>
    <row r="3027" spans="1:8" s="148" customFormat="1">
      <c r="A3027" s="153"/>
      <c r="B3027" s="153"/>
      <c r="C3027" s="196"/>
      <c r="D3027" s="196"/>
      <c r="E3027" s="196"/>
      <c r="F3027" s="196"/>
      <c r="G3027" s="196"/>
      <c r="H3027" s="196"/>
    </row>
    <row r="3028" spans="1:8" s="148" customFormat="1">
      <c r="A3028" s="153"/>
      <c r="B3028" s="153"/>
      <c r="C3028" s="196"/>
      <c r="D3028" s="196"/>
      <c r="E3028" s="196"/>
      <c r="F3028" s="196"/>
      <c r="G3028" s="196"/>
      <c r="H3028" s="196"/>
    </row>
    <row r="3029" spans="1:8" s="148" customFormat="1">
      <c r="A3029" s="153"/>
      <c r="B3029" s="153"/>
      <c r="C3029" s="196"/>
      <c r="D3029" s="196"/>
      <c r="E3029" s="196"/>
      <c r="F3029" s="196"/>
      <c r="G3029" s="196"/>
      <c r="H3029" s="196"/>
    </row>
    <row r="3030" spans="1:8" s="148" customFormat="1">
      <c r="A3030" s="153"/>
      <c r="B3030" s="153"/>
      <c r="C3030" s="196"/>
      <c r="D3030" s="196"/>
      <c r="E3030" s="196"/>
      <c r="F3030" s="196"/>
      <c r="G3030" s="196"/>
      <c r="H3030" s="196"/>
    </row>
    <row r="3031" spans="1:8" s="148" customFormat="1">
      <c r="A3031" s="153"/>
      <c r="B3031" s="153"/>
      <c r="C3031" s="196"/>
      <c r="D3031" s="196"/>
      <c r="E3031" s="196"/>
      <c r="F3031" s="196"/>
      <c r="G3031" s="196"/>
      <c r="H3031" s="196"/>
    </row>
    <row r="3032" spans="1:8" s="148" customFormat="1">
      <c r="A3032" s="153"/>
      <c r="B3032" s="153"/>
      <c r="C3032" s="196"/>
      <c r="D3032" s="196"/>
      <c r="E3032" s="196"/>
      <c r="F3032" s="196"/>
      <c r="G3032" s="196"/>
      <c r="H3032" s="196"/>
    </row>
    <row r="3033" spans="1:8" s="148" customFormat="1">
      <c r="A3033" s="153"/>
      <c r="B3033" s="153"/>
      <c r="C3033" s="196"/>
      <c r="D3033" s="196"/>
      <c r="E3033" s="196"/>
      <c r="F3033" s="196"/>
      <c r="G3033" s="196"/>
      <c r="H3033" s="196"/>
    </row>
    <row r="3034" spans="1:8" s="148" customFormat="1">
      <c r="A3034" s="153"/>
      <c r="B3034" s="153"/>
      <c r="C3034" s="196"/>
      <c r="D3034" s="196"/>
      <c r="E3034" s="196"/>
      <c r="F3034" s="196"/>
      <c r="G3034" s="196"/>
      <c r="H3034" s="196"/>
    </row>
    <row r="3035" spans="1:8" s="148" customFormat="1">
      <c r="A3035" s="153"/>
      <c r="B3035" s="153"/>
      <c r="C3035" s="196"/>
      <c r="D3035" s="196"/>
      <c r="E3035" s="196"/>
      <c r="F3035" s="196"/>
      <c r="G3035" s="196"/>
      <c r="H3035" s="196"/>
    </row>
    <row r="3036" spans="1:8" s="148" customFormat="1">
      <c r="A3036" s="153"/>
      <c r="B3036" s="153"/>
      <c r="C3036" s="196"/>
      <c r="D3036" s="196"/>
      <c r="E3036" s="196"/>
      <c r="F3036" s="196"/>
      <c r="G3036" s="196"/>
      <c r="H3036" s="196"/>
    </row>
    <row r="3037" spans="1:8" s="148" customFormat="1">
      <c r="A3037" s="153"/>
      <c r="B3037" s="153"/>
      <c r="C3037" s="196"/>
      <c r="D3037" s="196"/>
      <c r="E3037" s="196"/>
      <c r="F3037" s="196"/>
      <c r="G3037" s="196"/>
      <c r="H3037" s="196"/>
    </row>
    <row r="3038" spans="1:8" s="148" customFormat="1">
      <c r="A3038" s="153"/>
      <c r="B3038" s="153"/>
      <c r="C3038" s="196"/>
      <c r="D3038" s="196"/>
      <c r="E3038" s="196"/>
      <c r="F3038" s="196"/>
      <c r="G3038" s="196"/>
      <c r="H3038" s="196"/>
    </row>
    <row r="3039" spans="1:8" s="148" customFormat="1">
      <c r="A3039" s="153"/>
      <c r="B3039" s="153"/>
      <c r="C3039" s="196"/>
      <c r="D3039" s="196"/>
      <c r="E3039" s="196"/>
      <c r="F3039" s="196"/>
      <c r="G3039" s="196"/>
      <c r="H3039" s="196"/>
    </row>
    <row r="3040" spans="1:8" s="148" customFormat="1">
      <c r="A3040" s="153"/>
      <c r="B3040" s="153"/>
      <c r="C3040" s="196"/>
      <c r="D3040" s="196"/>
      <c r="E3040" s="196"/>
      <c r="F3040" s="196"/>
      <c r="G3040" s="196"/>
      <c r="H3040" s="196"/>
    </row>
    <row r="3041" spans="1:8" s="148" customFormat="1">
      <c r="A3041" s="153"/>
      <c r="B3041" s="153"/>
      <c r="C3041" s="196"/>
      <c r="D3041" s="196"/>
      <c r="E3041" s="196"/>
      <c r="F3041" s="196"/>
      <c r="G3041" s="196"/>
      <c r="H3041" s="196"/>
    </row>
    <row r="3042" spans="1:8" s="148" customFormat="1">
      <c r="A3042" s="153"/>
      <c r="B3042" s="153"/>
      <c r="C3042" s="196"/>
      <c r="D3042" s="196"/>
      <c r="E3042" s="196"/>
      <c r="F3042" s="196"/>
      <c r="G3042" s="196"/>
      <c r="H3042" s="196"/>
    </row>
    <row r="3043" spans="1:8" s="148" customFormat="1">
      <c r="A3043" s="153"/>
      <c r="B3043" s="153"/>
      <c r="C3043" s="196"/>
      <c r="D3043" s="196"/>
      <c r="E3043" s="196"/>
      <c r="F3043" s="196"/>
      <c r="G3043" s="196"/>
      <c r="H3043" s="196"/>
    </row>
    <row r="3044" spans="1:8" s="148" customFormat="1">
      <c r="A3044" s="153"/>
      <c r="B3044" s="153"/>
      <c r="C3044" s="196"/>
      <c r="D3044" s="196"/>
      <c r="E3044" s="196"/>
      <c r="F3044" s="196"/>
      <c r="G3044" s="196"/>
      <c r="H3044" s="196"/>
    </row>
    <row r="3045" spans="1:8" s="148" customFormat="1">
      <c r="A3045" s="153"/>
      <c r="B3045" s="153"/>
      <c r="C3045" s="196"/>
      <c r="D3045" s="196"/>
      <c r="E3045" s="196"/>
      <c r="F3045" s="196"/>
      <c r="G3045" s="196"/>
      <c r="H3045" s="196"/>
    </row>
    <row r="3046" spans="1:8" s="148" customFormat="1">
      <c r="A3046" s="153"/>
      <c r="B3046" s="153"/>
      <c r="C3046" s="196"/>
      <c r="D3046" s="196"/>
      <c r="E3046" s="196"/>
      <c r="F3046" s="196"/>
      <c r="G3046" s="196"/>
      <c r="H3046" s="196"/>
    </row>
    <row r="3047" spans="1:8" s="148" customFormat="1">
      <c r="A3047" s="153"/>
      <c r="B3047" s="153"/>
      <c r="C3047" s="196"/>
      <c r="D3047" s="196"/>
      <c r="E3047" s="196"/>
      <c r="F3047" s="196"/>
      <c r="G3047" s="196"/>
      <c r="H3047" s="196"/>
    </row>
    <row r="3048" spans="1:8" s="148" customFormat="1">
      <c r="A3048" s="153"/>
      <c r="B3048" s="153"/>
      <c r="C3048" s="196"/>
      <c r="D3048" s="196"/>
      <c r="E3048" s="196"/>
      <c r="F3048" s="196"/>
      <c r="G3048" s="196"/>
      <c r="H3048" s="196"/>
    </row>
    <row r="3049" spans="1:8" s="148" customFormat="1">
      <c r="A3049" s="153"/>
      <c r="B3049" s="153"/>
      <c r="C3049" s="196"/>
      <c r="D3049" s="196"/>
      <c r="E3049" s="196"/>
      <c r="F3049" s="196"/>
      <c r="G3049" s="196"/>
      <c r="H3049" s="196"/>
    </row>
    <row r="3050" spans="1:8" s="148" customFormat="1">
      <c r="A3050" s="153"/>
      <c r="B3050" s="153"/>
      <c r="C3050" s="196"/>
      <c r="D3050" s="196"/>
      <c r="E3050" s="196"/>
      <c r="F3050" s="196"/>
      <c r="G3050" s="196"/>
      <c r="H3050" s="196"/>
    </row>
    <row r="3051" spans="1:8" s="148" customFormat="1">
      <c r="A3051" s="153"/>
      <c r="B3051" s="153"/>
      <c r="C3051" s="196"/>
      <c r="D3051" s="196"/>
      <c r="E3051" s="196"/>
      <c r="F3051" s="196"/>
      <c r="G3051" s="196"/>
      <c r="H3051" s="196"/>
    </row>
    <row r="3052" spans="1:8" s="148" customFormat="1">
      <c r="A3052" s="153"/>
      <c r="B3052" s="153"/>
      <c r="C3052" s="196"/>
      <c r="D3052" s="196"/>
      <c r="E3052" s="196"/>
      <c r="F3052" s="196"/>
      <c r="G3052" s="196"/>
      <c r="H3052" s="196"/>
    </row>
    <row r="3053" spans="1:8" s="148" customFormat="1">
      <c r="A3053" s="153"/>
      <c r="B3053" s="153"/>
      <c r="C3053" s="196"/>
      <c r="D3053" s="196"/>
      <c r="E3053" s="196"/>
      <c r="F3053" s="196"/>
      <c r="G3053" s="196"/>
      <c r="H3053" s="196"/>
    </row>
    <row r="3054" spans="1:8" s="148" customFormat="1">
      <c r="A3054" s="153"/>
      <c r="B3054" s="153"/>
      <c r="C3054" s="196"/>
      <c r="D3054" s="196"/>
      <c r="E3054" s="196"/>
      <c r="F3054" s="196"/>
      <c r="G3054" s="196"/>
      <c r="H3054" s="196"/>
    </row>
    <row r="3055" spans="1:8" s="148" customFormat="1">
      <c r="A3055" s="153"/>
      <c r="B3055" s="153"/>
      <c r="C3055" s="196"/>
      <c r="D3055" s="196"/>
      <c r="E3055" s="196"/>
      <c r="F3055" s="196"/>
      <c r="G3055" s="196"/>
      <c r="H3055" s="196"/>
    </row>
    <row r="3056" spans="1:8" s="148" customFormat="1">
      <c r="A3056" s="153"/>
      <c r="B3056" s="153"/>
      <c r="C3056" s="196"/>
      <c r="D3056" s="196"/>
      <c r="E3056" s="196"/>
      <c r="F3056" s="196"/>
      <c r="G3056" s="196"/>
      <c r="H3056" s="196"/>
    </row>
    <row r="3057" spans="1:8" s="148" customFormat="1">
      <c r="A3057" s="153"/>
      <c r="B3057" s="153"/>
      <c r="C3057" s="196"/>
      <c r="D3057" s="196"/>
      <c r="E3057" s="196"/>
      <c r="F3057" s="196"/>
      <c r="G3057" s="196"/>
      <c r="H3057" s="196"/>
    </row>
    <row r="3058" spans="1:8" s="148" customFormat="1">
      <c r="A3058" s="153"/>
      <c r="B3058" s="153"/>
      <c r="C3058" s="196"/>
      <c r="D3058" s="196"/>
      <c r="E3058" s="196"/>
      <c r="F3058" s="196"/>
      <c r="G3058" s="196"/>
      <c r="H3058" s="196"/>
    </row>
    <row r="3059" spans="1:8" s="148" customFormat="1">
      <c r="A3059" s="153"/>
      <c r="B3059" s="153"/>
      <c r="C3059" s="196"/>
      <c r="D3059" s="196"/>
      <c r="E3059" s="196"/>
      <c r="F3059" s="196"/>
      <c r="G3059" s="196"/>
      <c r="H3059" s="196"/>
    </row>
    <row r="3060" spans="1:8" s="148" customFormat="1">
      <c r="A3060" s="153"/>
      <c r="B3060" s="153"/>
      <c r="C3060" s="196"/>
      <c r="D3060" s="196"/>
      <c r="E3060" s="196"/>
      <c r="F3060" s="196"/>
      <c r="G3060" s="196"/>
      <c r="H3060" s="196"/>
    </row>
    <row r="3061" spans="1:8" s="148" customFormat="1">
      <c r="A3061" s="153"/>
      <c r="B3061" s="153"/>
      <c r="C3061" s="196"/>
      <c r="D3061" s="196"/>
      <c r="E3061" s="196"/>
      <c r="F3061" s="196"/>
      <c r="G3061" s="196"/>
      <c r="H3061" s="196"/>
    </row>
    <row r="3062" spans="1:8" s="148" customFormat="1">
      <c r="A3062" s="153"/>
      <c r="B3062" s="153"/>
      <c r="C3062" s="196"/>
      <c r="D3062" s="196"/>
      <c r="E3062" s="196"/>
      <c r="F3062" s="196"/>
      <c r="G3062" s="196"/>
      <c r="H3062" s="196"/>
    </row>
    <row r="3063" spans="1:8" s="148" customFormat="1">
      <c r="A3063" s="153"/>
      <c r="B3063" s="153"/>
      <c r="C3063" s="196"/>
      <c r="D3063" s="196"/>
      <c r="E3063" s="196"/>
      <c r="F3063" s="196"/>
      <c r="G3063" s="196"/>
      <c r="H3063" s="196"/>
    </row>
    <row r="3064" spans="1:8" s="148" customFormat="1">
      <c r="A3064" s="153"/>
      <c r="B3064" s="153"/>
      <c r="C3064" s="196"/>
      <c r="D3064" s="196"/>
      <c r="E3064" s="196"/>
      <c r="F3064" s="196"/>
      <c r="G3064" s="196"/>
      <c r="H3064" s="196"/>
    </row>
    <row r="3065" spans="1:8" s="148" customFormat="1">
      <c r="A3065" s="153"/>
      <c r="B3065" s="153"/>
      <c r="C3065" s="196"/>
      <c r="D3065" s="196"/>
      <c r="E3065" s="196"/>
      <c r="F3065" s="196"/>
      <c r="G3065" s="196"/>
      <c r="H3065" s="196"/>
    </row>
    <row r="3066" spans="1:8" s="148" customFormat="1">
      <c r="A3066" s="153"/>
      <c r="B3066" s="153"/>
      <c r="C3066" s="196"/>
      <c r="D3066" s="196"/>
      <c r="E3066" s="196"/>
      <c r="F3066" s="196"/>
      <c r="G3066" s="196"/>
      <c r="H3066" s="196"/>
    </row>
    <row r="3067" spans="1:8" s="148" customFormat="1">
      <c r="A3067" s="153"/>
      <c r="B3067" s="153"/>
      <c r="C3067" s="196"/>
      <c r="D3067" s="196"/>
      <c r="E3067" s="196"/>
      <c r="F3067" s="196"/>
      <c r="G3067" s="196"/>
      <c r="H3067" s="196"/>
    </row>
    <row r="3068" spans="1:8" s="148" customFormat="1">
      <c r="A3068" s="153"/>
      <c r="B3068" s="153"/>
      <c r="C3068" s="196"/>
      <c r="D3068" s="196"/>
      <c r="E3068" s="196"/>
      <c r="F3068" s="196"/>
      <c r="G3068" s="196"/>
      <c r="H3068" s="196"/>
    </row>
    <row r="3069" spans="1:8" s="148" customFormat="1">
      <c r="A3069" s="153"/>
      <c r="B3069" s="153"/>
      <c r="C3069" s="196"/>
      <c r="D3069" s="196"/>
      <c r="E3069" s="196"/>
      <c r="F3069" s="196"/>
      <c r="G3069" s="196"/>
      <c r="H3069" s="196"/>
    </row>
    <row r="3070" spans="1:8" s="148" customFormat="1">
      <c r="A3070" s="153"/>
      <c r="B3070" s="153"/>
      <c r="C3070" s="196"/>
      <c r="D3070" s="196"/>
      <c r="E3070" s="196"/>
      <c r="F3070" s="196"/>
      <c r="G3070" s="196"/>
      <c r="H3070" s="196"/>
    </row>
    <row r="3071" spans="1:8" s="148" customFormat="1">
      <c r="A3071" s="153"/>
      <c r="B3071" s="153"/>
      <c r="C3071" s="196"/>
      <c r="D3071" s="196"/>
      <c r="E3071" s="196"/>
      <c r="F3071" s="196"/>
      <c r="G3071" s="196"/>
      <c r="H3071" s="196"/>
    </row>
    <row r="3072" spans="1:8" s="148" customFormat="1">
      <c r="A3072" s="153"/>
      <c r="B3072" s="153"/>
      <c r="C3072" s="196"/>
      <c r="D3072" s="196"/>
      <c r="E3072" s="196"/>
      <c r="F3072" s="196"/>
      <c r="G3072" s="196"/>
      <c r="H3072" s="196"/>
    </row>
    <row r="3073" spans="1:8" s="148" customFormat="1">
      <c r="A3073" s="153"/>
      <c r="B3073" s="153"/>
      <c r="C3073" s="196"/>
      <c r="D3073" s="196"/>
      <c r="E3073" s="196"/>
      <c r="F3073" s="196"/>
      <c r="G3073" s="196"/>
      <c r="H3073" s="196"/>
    </row>
    <row r="3074" spans="1:8" s="148" customFormat="1">
      <c r="A3074" s="153"/>
      <c r="B3074" s="153"/>
      <c r="C3074" s="196"/>
      <c r="D3074" s="196"/>
      <c r="E3074" s="196"/>
      <c r="F3074" s="196"/>
      <c r="G3074" s="196"/>
      <c r="H3074" s="196"/>
    </row>
    <row r="3075" spans="1:8" s="148" customFormat="1">
      <c r="A3075" s="153"/>
      <c r="B3075" s="153"/>
      <c r="C3075" s="196"/>
      <c r="D3075" s="196"/>
      <c r="E3075" s="196"/>
      <c r="F3075" s="196"/>
      <c r="G3075" s="196"/>
      <c r="H3075" s="196"/>
    </row>
    <row r="3076" spans="1:8" s="148" customFormat="1">
      <c r="A3076" s="153"/>
      <c r="B3076" s="153"/>
      <c r="C3076" s="196"/>
      <c r="D3076" s="196"/>
      <c r="E3076" s="196"/>
      <c r="F3076" s="196"/>
      <c r="G3076" s="196"/>
      <c r="H3076" s="196"/>
    </row>
    <row r="3077" spans="1:8" s="148" customFormat="1">
      <c r="A3077" s="153"/>
      <c r="B3077" s="153"/>
      <c r="C3077" s="196"/>
      <c r="D3077" s="196"/>
      <c r="E3077" s="196"/>
      <c r="F3077" s="196"/>
      <c r="G3077" s="196"/>
      <c r="H3077" s="196"/>
    </row>
    <row r="3078" spans="1:8" s="148" customFormat="1">
      <c r="A3078" s="153"/>
      <c r="B3078" s="153"/>
      <c r="C3078" s="196"/>
      <c r="D3078" s="196"/>
      <c r="E3078" s="196"/>
      <c r="F3078" s="196"/>
      <c r="G3078" s="196"/>
      <c r="H3078" s="196"/>
    </row>
    <row r="3079" spans="1:8" s="148" customFormat="1">
      <c r="A3079" s="153"/>
      <c r="B3079" s="153"/>
      <c r="C3079" s="196"/>
      <c r="D3079" s="196"/>
      <c r="E3079" s="196"/>
      <c r="F3079" s="196"/>
      <c r="G3079" s="196"/>
      <c r="H3079" s="196"/>
    </row>
    <row r="3080" spans="1:8" s="148" customFormat="1">
      <c r="A3080" s="153"/>
      <c r="B3080" s="153"/>
      <c r="C3080" s="196"/>
      <c r="D3080" s="196"/>
      <c r="E3080" s="196"/>
      <c r="F3080" s="196"/>
      <c r="G3080" s="196"/>
      <c r="H3080" s="196"/>
    </row>
    <row r="3081" spans="1:8" s="148" customFormat="1">
      <c r="A3081" s="153"/>
      <c r="B3081" s="153"/>
      <c r="C3081" s="196"/>
      <c r="D3081" s="196"/>
      <c r="E3081" s="196"/>
      <c r="F3081" s="196"/>
      <c r="G3081" s="196"/>
      <c r="H3081" s="196"/>
    </row>
    <row r="3082" spans="1:8" s="148" customFormat="1">
      <c r="A3082" s="153"/>
      <c r="B3082" s="153"/>
      <c r="C3082" s="196"/>
      <c r="D3082" s="196"/>
      <c r="E3082" s="196"/>
      <c r="F3082" s="196"/>
      <c r="G3082" s="196"/>
      <c r="H3082" s="196"/>
    </row>
    <row r="3083" spans="1:8" s="148" customFormat="1">
      <c r="A3083" s="153"/>
      <c r="B3083" s="153"/>
      <c r="C3083" s="196"/>
      <c r="D3083" s="196"/>
      <c r="E3083" s="196"/>
      <c r="F3083" s="196"/>
      <c r="G3083" s="196"/>
      <c r="H3083" s="196"/>
    </row>
    <row r="3084" spans="1:8" s="148" customFormat="1">
      <c r="A3084" s="153"/>
      <c r="B3084" s="153"/>
      <c r="C3084" s="196"/>
      <c r="D3084" s="196"/>
      <c r="E3084" s="196"/>
      <c r="F3084" s="196"/>
      <c r="G3084" s="196"/>
      <c r="H3084" s="196"/>
    </row>
    <row r="3085" spans="1:8" s="148" customFormat="1">
      <c r="A3085" s="153"/>
      <c r="B3085" s="153"/>
      <c r="C3085" s="196"/>
      <c r="D3085" s="196"/>
      <c r="E3085" s="196"/>
      <c r="F3085" s="196"/>
      <c r="G3085" s="196"/>
      <c r="H3085" s="196"/>
    </row>
    <row r="3086" spans="1:8" s="148" customFormat="1">
      <c r="A3086" s="153"/>
      <c r="B3086" s="153"/>
      <c r="C3086" s="196"/>
      <c r="D3086" s="196"/>
      <c r="E3086" s="196"/>
      <c r="F3086" s="196"/>
      <c r="G3086" s="196"/>
      <c r="H3086" s="196"/>
    </row>
    <row r="3087" spans="1:8" s="148" customFormat="1">
      <c r="A3087" s="153"/>
      <c r="B3087" s="153"/>
      <c r="C3087" s="196"/>
      <c r="D3087" s="196"/>
      <c r="E3087" s="196"/>
      <c r="F3087" s="196"/>
      <c r="G3087" s="196"/>
      <c r="H3087" s="196"/>
    </row>
    <row r="3088" spans="1:8" s="148" customFormat="1">
      <c r="A3088" s="153"/>
      <c r="B3088" s="153"/>
      <c r="C3088" s="196"/>
      <c r="D3088" s="196"/>
      <c r="E3088" s="196"/>
      <c r="F3088" s="196"/>
      <c r="G3088" s="196"/>
      <c r="H3088" s="196"/>
    </row>
    <row r="3089" spans="1:8" s="148" customFormat="1">
      <c r="A3089" s="153"/>
      <c r="B3089" s="153"/>
      <c r="C3089" s="196"/>
      <c r="D3089" s="196"/>
      <c r="E3089" s="196"/>
      <c r="F3089" s="196"/>
      <c r="G3089" s="196"/>
      <c r="H3089" s="196"/>
    </row>
    <row r="3090" spans="1:8" s="148" customFormat="1">
      <c r="A3090" s="153"/>
      <c r="B3090" s="153"/>
      <c r="C3090" s="196"/>
      <c r="D3090" s="196"/>
      <c r="E3090" s="196"/>
      <c r="F3090" s="196"/>
      <c r="G3090" s="196"/>
      <c r="H3090" s="196"/>
    </row>
    <row r="3091" spans="1:8" s="148" customFormat="1">
      <c r="A3091" s="153"/>
      <c r="B3091" s="153"/>
      <c r="C3091" s="196"/>
      <c r="D3091" s="196"/>
      <c r="E3091" s="196"/>
      <c r="F3091" s="196"/>
      <c r="G3091" s="196"/>
      <c r="H3091" s="196"/>
    </row>
    <row r="3092" spans="1:8" s="148" customFormat="1">
      <c r="A3092" s="153"/>
      <c r="B3092" s="153"/>
      <c r="C3092" s="196"/>
      <c r="D3092" s="196"/>
      <c r="E3092" s="196"/>
      <c r="F3092" s="196"/>
      <c r="G3092" s="196"/>
      <c r="H3092" s="196"/>
    </row>
    <row r="3093" spans="1:8" s="148" customFormat="1">
      <c r="A3093" s="153"/>
      <c r="B3093" s="153"/>
      <c r="C3093" s="196"/>
      <c r="D3093" s="196"/>
      <c r="E3093" s="196"/>
      <c r="F3093" s="196"/>
      <c r="G3093" s="196"/>
      <c r="H3093" s="196"/>
    </row>
    <row r="3094" spans="1:8" s="148" customFormat="1">
      <c r="A3094" s="153"/>
      <c r="B3094" s="153"/>
      <c r="C3094" s="196"/>
      <c r="D3094" s="196"/>
      <c r="E3094" s="196"/>
      <c r="F3094" s="196"/>
      <c r="G3094" s="196"/>
      <c r="H3094" s="196"/>
    </row>
    <row r="3095" spans="1:8" s="148" customFormat="1">
      <c r="A3095" s="153"/>
      <c r="B3095" s="153"/>
      <c r="C3095" s="196"/>
      <c r="D3095" s="196"/>
      <c r="E3095" s="196"/>
      <c r="F3095" s="196"/>
      <c r="G3095" s="196"/>
      <c r="H3095" s="196"/>
    </row>
    <row r="3096" spans="1:8" s="148" customFormat="1">
      <c r="A3096" s="153"/>
      <c r="B3096" s="153"/>
      <c r="C3096" s="196"/>
      <c r="D3096" s="196"/>
      <c r="E3096" s="196"/>
      <c r="F3096" s="196"/>
      <c r="G3096" s="196"/>
      <c r="H3096" s="196"/>
    </row>
    <row r="3097" spans="1:8" s="148" customFormat="1">
      <c r="A3097" s="153"/>
      <c r="B3097" s="153"/>
      <c r="C3097" s="196"/>
      <c r="D3097" s="196"/>
      <c r="E3097" s="196"/>
      <c r="F3097" s="196"/>
      <c r="G3097" s="196"/>
      <c r="H3097" s="196"/>
    </row>
    <row r="3098" spans="1:8" s="148" customFormat="1">
      <c r="A3098" s="153"/>
      <c r="B3098" s="153"/>
      <c r="C3098" s="196"/>
      <c r="D3098" s="196"/>
      <c r="E3098" s="196"/>
      <c r="F3098" s="196"/>
      <c r="G3098" s="196"/>
      <c r="H3098" s="196"/>
    </row>
    <row r="3099" spans="1:8" s="148" customFormat="1">
      <c r="A3099" s="153"/>
      <c r="B3099" s="153"/>
      <c r="C3099" s="196"/>
      <c r="D3099" s="196"/>
      <c r="E3099" s="196"/>
      <c r="F3099" s="196"/>
      <c r="G3099" s="196"/>
      <c r="H3099" s="196"/>
    </row>
    <row r="3100" spans="1:8" s="148" customFormat="1">
      <c r="A3100" s="153"/>
      <c r="B3100" s="153"/>
      <c r="C3100" s="196"/>
      <c r="D3100" s="196"/>
      <c r="E3100" s="196"/>
      <c r="F3100" s="196"/>
      <c r="G3100" s="196"/>
      <c r="H3100" s="196"/>
    </row>
    <row r="3101" spans="1:8" s="148" customFormat="1">
      <c r="A3101" s="153"/>
      <c r="B3101" s="153"/>
      <c r="C3101" s="196"/>
      <c r="D3101" s="196"/>
      <c r="E3101" s="196"/>
      <c r="F3101" s="196"/>
      <c r="G3101" s="196"/>
      <c r="H3101" s="196"/>
    </row>
    <row r="3102" spans="1:8" s="148" customFormat="1">
      <c r="A3102" s="153"/>
      <c r="B3102" s="153"/>
      <c r="C3102" s="196"/>
      <c r="D3102" s="196"/>
      <c r="E3102" s="196"/>
      <c r="F3102" s="196"/>
      <c r="G3102" s="196"/>
      <c r="H3102" s="196"/>
    </row>
    <row r="3103" spans="1:8" s="148" customFormat="1">
      <c r="A3103" s="153"/>
      <c r="B3103" s="153"/>
      <c r="C3103" s="196"/>
      <c r="D3103" s="196"/>
      <c r="E3103" s="196"/>
      <c r="F3103" s="196"/>
      <c r="G3103" s="196"/>
      <c r="H3103" s="196"/>
    </row>
    <row r="3104" spans="1:8" s="148" customFormat="1">
      <c r="A3104" s="153"/>
      <c r="B3104" s="153"/>
      <c r="C3104" s="196"/>
      <c r="D3104" s="196"/>
      <c r="E3104" s="196"/>
      <c r="F3104" s="196"/>
      <c r="G3104" s="196"/>
      <c r="H3104" s="196"/>
    </row>
    <row r="3105" spans="1:8" s="148" customFormat="1">
      <c r="A3105" s="153"/>
      <c r="B3105" s="153"/>
      <c r="C3105" s="196"/>
      <c r="D3105" s="196"/>
      <c r="E3105" s="196"/>
      <c r="F3105" s="196"/>
      <c r="G3105" s="196"/>
      <c r="H3105" s="196"/>
    </row>
    <row r="3106" spans="1:8" s="148" customFormat="1">
      <c r="A3106" s="153"/>
      <c r="B3106" s="153"/>
      <c r="C3106" s="196"/>
      <c r="D3106" s="196"/>
      <c r="E3106" s="196"/>
      <c r="F3106" s="196"/>
      <c r="G3106" s="196"/>
      <c r="H3106" s="196"/>
    </row>
    <row r="3107" spans="1:8" s="148" customFormat="1">
      <c r="A3107" s="153"/>
      <c r="B3107" s="153"/>
      <c r="C3107" s="196"/>
      <c r="D3107" s="196"/>
      <c r="E3107" s="196"/>
      <c r="F3107" s="196"/>
      <c r="G3107" s="196"/>
      <c r="H3107" s="196"/>
    </row>
    <row r="3108" spans="1:8" s="148" customFormat="1">
      <c r="A3108" s="153"/>
      <c r="B3108" s="153"/>
      <c r="C3108" s="196"/>
      <c r="D3108" s="196"/>
      <c r="E3108" s="196"/>
      <c r="F3108" s="196"/>
      <c r="G3108" s="196"/>
      <c r="H3108" s="196"/>
    </row>
    <row r="3109" spans="1:8" s="148" customFormat="1">
      <c r="A3109" s="153"/>
      <c r="B3109" s="153"/>
      <c r="C3109" s="196"/>
      <c r="D3109" s="196"/>
      <c r="E3109" s="196"/>
      <c r="F3109" s="196"/>
      <c r="G3109" s="196"/>
      <c r="H3109" s="196"/>
    </row>
    <row r="3110" spans="1:8" s="148" customFormat="1">
      <c r="A3110" s="153"/>
      <c r="B3110" s="153"/>
      <c r="C3110" s="196"/>
      <c r="D3110" s="196"/>
      <c r="E3110" s="196"/>
      <c r="F3110" s="196"/>
      <c r="G3110" s="196"/>
      <c r="H3110" s="196"/>
    </row>
    <row r="3111" spans="1:8" s="148" customFormat="1">
      <c r="A3111" s="153"/>
      <c r="B3111" s="153"/>
      <c r="C3111" s="196"/>
      <c r="D3111" s="196"/>
      <c r="E3111" s="196"/>
      <c r="F3111" s="196"/>
      <c r="G3111" s="196"/>
      <c r="H3111" s="196"/>
    </row>
    <row r="3112" spans="1:8" s="148" customFormat="1">
      <c r="A3112" s="153"/>
      <c r="B3112" s="153"/>
      <c r="C3112" s="196"/>
      <c r="D3112" s="196"/>
      <c r="E3112" s="196"/>
      <c r="F3112" s="196"/>
      <c r="G3112" s="196"/>
      <c r="H3112" s="196"/>
    </row>
    <row r="3113" spans="1:8" s="148" customFormat="1">
      <c r="A3113" s="153"/>
      <c r="B3113" s="153"/>
      <c r="C3113" s="196"/>
      <c r="D3113" s="196"/>
      <c r="E3113" s="196"/>
      <c r="F3113" s="196"/>
      <c r="G3113" s="196"/>
      <c r="H3113" s="196"/>
    </row>
    <row r="3114" spans="1:8" s="148" customFormat="1">
      <c r="A3114" s="153"/>
      <c r="B3114" s="153"/>
      <c r="C3114" s="196"/>
      <c r="D3114" s="196"/>
      <c r="E3114" s="196"/>
      <c r="F3114" s="196"/>
      <c r="G3114" s="196"/>
      <c r="H3114" s="196"/>
    </row>
    <row r="3115" spans="1:8" s="148" customFormat="1">
      <c r="A3115" s="153"/>
      <c r="B3115" s="153"/>
      <c r="C3115" s="196"/>
      <c r="D3115" s="196"/>
      <c r="E3115" s="196"/>
      <c r="F3115" s="196"/>
      <c r="G3115" s="196"/>
      <c r="H3115" s="196"/>
    </row>
    <row r="3116" spans="1:8" s="148" customFormat="1">
      <c r="A3116" s="153"/>
      <c r="B3116" s="153"/>
      <c r="C3116" s="196"/>
      <c r="D3116" s="196"/>
      <c r="E3116" s="196"/>
      <c r="F3116" s="196"/>
      <c r="G3116" s="196"/>
      <c r="H3116" s="196"/>
    </row>
    <row r="3117" spans="1:8" s="148" customFormat="1">
      <c r="A3117" s="153"/>
      <c r="B3117" s="153"/>
      <c r="C3117" s="196"/>
      <c r="D3117" s="196"/>
      <c r="E3117" s="196"/>
      <c r="F3117" s="196"/>
      <c r="G3117" s="196"/>
      <c r="H3117" s="196"/>
    </row>
    <row r="3118" spans="1:8" s="148" customFormat="1">
      <c r="A3118" s="153"/>
      <c r="B3118" s="153"/>
      <c r="C3118" s="196"/>
      <c r="D3118" s="196"/>
      <c r="E3118" s="196"/>
      <c r="F3118" s="196"/>
      <c r="G3118" s="196"/>
      <c r="H3118" s="196"/>
    </row>
    <row r="3119" spans="1:8" s="148" customFormat="1">
      <c r="A3119" s="153"/>
      <c r="B3119" s="153"/>
      <c r="C3119" s="196"/>
      <c r="D3119" s="196"/>
      <c r="E3119" s="196"/>
      <c r="F3119" s="196"/>
      <c r="G3119" s="196"/>
      <c r="H3119" s="196"/>
    </row>
    <row r="3120" spans="1:8" s="148" customFormat="1">
      <c r="A3120" s="153"/>
      <c r="B3120" s="153"/>
      <c r="C3120" s="196"/>
      <c r="D3120" s="196"/>
      <c r="E3120" s="196"/>
      <c r="F3120" s="196"/>
      <c r="G3120" s="196"/>
      <c r="H3120" s="196"/>
    </row>
    <row r="3121" spans="1:8" s="148" customFormat="1">
      <c r="A3121" s="153"/>
      <c r="B3121" s="153"/>
      <c r="C3121" s="196"/>
      <c r="D3121" s="196"/>
      <c r="E3121" s="196"/>
      <c r="F3121" s="196"/>
      <c r="G3121" s="196"/>
      <c r="H3121" s="196"/>
    </row>
    <row r="3122" spans="1:8" s="148" customFormat="1">
      <c r="A3122" s="153"/>
      <c r="B3122" s="153"/>
      <c r="C3122" s="196"/>
      <c r="D3122" s="196"/>
      <c r="E3122" s="196"/>
      <c r="F3122" s="196"/>
      <c r="G3122" s="196"/>
      <c r="H3122" s="196"/>
    </row>
    <row r="3123" spans="1:8" s="148" customFormat="1">
      <c r="A3123" s="153"/>
      <c r="B3123" s="153"/>
      <c r="C3123" s="196"/>
      <c r="D3123" s="196"/>
      <c r="E3123" s="196"/>
      <c r="F3123" s="196"/>
      <c r="G3123" s="196"/>
      <c r="H3123" s="196"/>
    </row>
    <row r="3124" spans="1:8" s="148" customFormat="1">
      <c r="A3124" s="153"/>
      <c r="B3124" s="153"/>
      <c r="C3124" s="196"/>
      <c r="D3124" s="196"/>
      <c r="E3124" s="196"/>
      <c r="F3124" s="196"/>
      <c r="G3124" s="196"/>
      <c r="H3124" s="196"/>
    </row>
    <row r="3125" spans="1:8" s="148" customFormat="1">
      <c r="A3125" s="153"/>
      <c r="B3125" s="153"/>
      <c r="C3125" s="196"/>
      <c r="D3125" s="196"/>
      <c r="E3125" s="196"/>
      <c r="F3125" s="196"/>
      <c r="G3125" s="196"/>
      <c r="H3125" s="196"/>
    </row>
    <row r="3126" spans="1:8" s="148" customFormat="1">
      <c r="A3126" s="153"/>
      <c r="B3126" s="153"/>
      <c r="C3126" s="196"/>
      <c r="D3126" s="196"/>
      <c r="E3126" s="196"/>
      <c r="F3126" s="196"/>
      <c r="G3126" s="196"/>
      <c r="H3126" s="196"/>
    </row>
    <row r="3127" spans="1:8" s="148" customFormat="1">
      <c r="A3127" s="153"/>
      <c r="B3127" s="153"/>
      <c r="C3127" s="196"/>
      <c r="D3127" s="196"/>
      <c r="E3127" s="196"/>
      <c r="F3127" s="196"/>
      <c r="G3127" s="196"/>
      <c r="H3127" s="196"/>
    </row>
    <row r="3128" spans="1:8" s="148" customFormat="1">
      <c r="A3128" s="153"/>
      <c r="B3128" s="153"/>
      <c r="C3128" s="196"/>
      <c r="D3128" s="196"/>
      <c r="E3128" s="196"/>
      <c r="F3128" s="196"/>
      <c r="G3128" s="196"/>
      <c r="H3128" s="196"/>
    </row>
    <row r="3129" spans="1:8" s="148" customFormat="1">
      <c r="A3129" s="153"/>
      <c r="B3129" s="153"/>
      <c r="C3129" s="196"/>
      <c r="D3129" s="196"/>
      <c r="E3129" s="196"/>
      <c r="F3129" s="196"/>
      <c r="G3129" s="196"/>
      <c r="H3129" s="196"/>
    </row>
    <row r="3130" spans="1:8" s="148" customFormat="1">
      <c r="A3130" s="153"/>
      <c r="B3130" s="153"/>
      <c r="C3130" s="196"/>
      <c r="D3130" s="196"/>
      <c r="E3130" s="196"/>
      <c r="F3130" s="196"/>
      <c r="G3130" s="196"/>
      <c r="H3130" s="196"/>
    </row>
    <row r="3131" spans="1:8" s="148" customFormat="1">
      <c r="A3131" s="153"/>
      <c r="B3131" s="153"/>
      <c r="C3131" s="196"/>
      <c r="D3131" s="196"/>
      <c r="E3131" s="196"/>
      <c r="F3131" s="196"/>
      <c r="G3131" s="196"/>
      <c r="H3131" s="196"/>
    </row>
    <row r="3132" spans="1:8" s="148" customFormat="1">
      <c r="A3132" s="153"/>
      <c r="B3132" s="153"/>
      <c r="C3132" s="196"/>
      <c r="D3132" s="196"/>
      <c r="E3132" s="196"/>
      <c r="F3132" s="196"/>
      <c r="G3132" s="196"/>
      <c r="H3132" s="196"/>
    </row>
    <row r="3133" spans="1:8" s="148" customFormat="1">
      <c r="A3133" s="153"/>
      <c r="B3133" s="153"/>
      <c r="C3133" s="196"/>
      <c r="D3133" s="196"/>
      <c r="E3133" s="196"/>
      <c r="F3133" s="196"/>
      <c r="G3133" s="196"/>
      <c r="H3133" s="196"/>
    </row>
    <row r="3134" spans="1:8" s="148" customFormat="1">
      <c r="A3134" s="153"/>
      <c r="B3134" s="153"/>
      <c r="C3134" s="196"/>
      <c r="D3134" s="196"/>
      <c r="E3134" s="196"/>
      <c r="F3134" s="196"/>
      <c r="G3134" s="196"/>
      <c r="H3134" s="196"/>
    </row>
    <row r="3135" spans="1:8" s="148" customFormat="1">
      <c r="A3135" s="153"/>
      <c r="B3135" s="153"/>
      <c r="C3135" s="196"/>
      <c r="D3135" s="196"/>
      <c r="E3135" s="196"/>
      <c r="F3135" s="196"/>
      <c r="G3135" s="196"/>
      <c r="H3135" s="196"/>
    </row>
    <row r="3136" spans="1:8" s="148" customFormat="1">
      <c r="A3136" s="153"/>
      <c r="B3136" s="153"/>
      <c r="C3136" s="196"/>
      <c r="D3136" s="196"/>
      <c r="E3136" s="196"/>
      <c r="F3136" s="196"/>
      <c r="G3136" s="196"/>
      <c r="H3136" s="196"/>
    </row>
    <row r="3137" spans="1:8" s="148" customFormat="1">
      <c r="A3137" s="153"/>
      <c r="B3137" s="153"/>
      <c r="C3137" s="196"/>
      <c r="D3137" s="196"/>
      <c r="E3137" s="196"/>
      <c r="F3137" s="196"/>
      <c r="G3137" s="196"/>
      <c r="H3137" s="196"/>
    </row>
    <row r="3138" spans="1:8" s="148" customFormat="1">
      <c r="A3138" s="153"/>
      <c r="B3138" s="153"/>
      <c r="C3138" s="196"/>
      <c r="D3138" s="196"/>
      <c r="E3138" s="196"/>
      <c r="F3138" s="196"/>
      <c r="G3138" s="196"/>
      <c r="H3138" s="196"/>
    </row>
    <row r="3139" spans="1:8" s="148" customFormat="1">
      <c r="A3139" s="153"/>
      <c r="B3139" s="153"/>
      <c r="C3139" s="196"/>
      <c r="D3139" s="196"/>
      <c r="E3139" s="196"/>
      <c r="F3139" s="196"/>
      <c r="G3139" s="196"/>
      <c r="H3139" s="196"/>
    </row>
    <row r="3140" spans="1:8" s="148" customFormat="1">
      <c r="A3140" s="153"/>
      <c r="B3140" s="153"/>
      <c r="C3140" s="196"/>
      <c r="D3140" s="196"/>
      <c r="E3140" s="196"/>
      <c r="F3140" s="196"/>
      <c r="G3140" s="196"/>
      <c r="H3140" s="196"/>
    </row>
    <row r="3141" spans="1:8" s="148" customFormat="1">
      <c r="A3141" s="153"/>
      <c r="B3141" s="153"/>
      <c r="C3141" s="196"/>
      <c r="D3141" s="196"/>
      <c r="E3141" s="196"/>
      <c r="F3141" s="196"/>
      <c r="G3141" s="196"/>
      <c r="H3141" s="196"/>
    </row>
    <row r="3142" spans="1:8" s="148" customFormat="1">
      <c r="A3142" s="153"/>
      <c r="B3142" s="153"/>
      <c r="C3142" s="196"/>
      <c r="D3142" s="196"/>
      <c r="E3142" s="196"/>
      <c r="F3142" s="196"/>
      <c r="G3142" s="196"/>
      <c r="H3142" s="196"/>
    </row>
    <row r="3143" spans="1:8" s="148" customFormat="1">
      <c r="A3143" s="153"/>
      <c r="B3143" s="153"/>
      <c r="C3143" s="196"/>
      <c r="D3143" s="196"/>
      <c r="E3143" s="196"/>
      <c r="F3143" s="196"/>
      <c r="G3143" s="196"/>
      <c r="H3143" s="196"/>
    </row>
    <row r="3144" spans="1:8" s="148" customFormat="1">
      <c r="A3144" s="153"/>
      <c r="B3144" s="153"/>
      <c r="C3144" s="196"/>
      <c r="D3144" s="196"/>
      <c r="E3144" s="196"/>
      <c r="F3144" s="196"/>
      <c r="G3144" s="196"/>
      <c r="H3144" s="196"/>
    </row>
    <row r="3145" spans="1:8" s="148" customFormat="1">
      <c r="A3145" s="153"/>
      <c r="B3145" s="153"/>
      <c r="C3145" s="196"/>
      <c r="D3145" s="196"/>
      <c r="E3145" s="196"/>
      <c r="F3145" s="196"/>
      <c r="G3145" s="196"/>
      <c r="H3145" s="196"/>
    </row>
    <row r="3146" spans="1:8" s="148" customFormat="1">
      <c r="A3146" s="153"/>
      <c r="B3146" s="153"/>
      <c r="C3146" s="196"/>
      <c r="D3146" s="196"/>
      <c r="E3146" s="196"/>
      <c r="F3146" s="196"/>
      <c r="G3146" s="196"/>
      <c r="H3146" s="196"/>
    </row>
    <row r="3147" spans="1:8" s="148" customFormat="1">
      <c r="A3147" s="153"/>
      <c r="B3147" s="153"/>
      <c r="C3147" s="196"/>
      <c r="D3147" s="196"/>
      <c r="E3147" s="196"/>
      <c r="F3147" s="196"/>
      <c r="G3147" s="196"/>
      <c r="H3147" s="196"/>
    </row>
    <row r="3148" spans="1:8" s="148" customFormat="1">
      <c r="A3148" s="153"/>
      <c r="B3148" s="153"/>
      <c r="C3148" s="196"/>
      <c r="D3148" s="196"/>
      <c r="E3148" s="196"/>
      <c r="F3148" s="196"/>
      <c r="G3148" s="196"/>
      <c r="H3148" s="196"/>
    </row>
    <row r="3149" spans="1:8" s="148" customFormat="1">
      <c r="A3149" s="153"/>
      <c r="B3149" s="153"/>
      <c r="C3149" s="196"/>
      <c r="D3149" s="196"/>
      <c r="E3149" s="196"/>
      <c r="F3149" s="196"/>
      <c r="G3149" s="196"/>
      <c r="H3149" s="196"/>
    </row>
    <row r="3150" spans="1:8" s="148" customFormat="1">
      <c r="A3150" s="153"/>
      <c r="B3150" s="153"/>
      <c r="C3150" s="196"/>
      <c r="D3150" s="196"/>
      <c r="E3150" s="196"/>
      <c r="F3150" s="196"/>
      <c r="G3150" s="196"/>
      <c r="H3150" s="196"/>
    </row>
    <row r="3151" spans="1:8" s="148" customFormat="1">
      <c r="A3151" s="153"/>
      <c r="B3151" s="153"/>
      <c r="C3151" s="196"/>
      <c r="D3151" s="196"/>
      <c r="E3151" s="196"/>
      <c r="F3151" s="196"/>
      <c r="G3151" s="196"/>
      <c r="H3151" s="196"/>
    </row>
    <row r="3152" spans="1:8" s="148" customFormat="1">
      <c r="A3152" s="153"/>
      <c r="B3152" s="153"/>
      <c r="C3152" s="196"/>
      <c r="D3152" s="196"/>
      <c r="E3152" s="196"/>
      <c r="F3152" s="196"/>
      <c r="G3152" s="196"/>
      <c r="H3152" s="196"/>
    </row>
    <row r="3153" spans="1:8" s="148" customFormat="1">
      <c r="A3153" s="153"/>
      <c r="B3153" s="153"/>
      <c r="C3153" s="196"/>
      <c r="D3153" s="196"/>
      <c r="E3153" s="196"/>
      <c r="F3153" s="196"/>
      <c r="G3153" s="196"/>
      <c r="H3153" s="196"/>
    </row>
    <row r="3154" spans="1:8" s="148" customFormat="1">
      <c r="A3154" s="153"/>
      <c r="B3154" s="153"/>
      <c r="C3154" s="196"/>
      <c r="D3154" s="196"/>
      <c r="E3154" s="196"/>
      <c r="F3154" s="196"/>
      <c r="G3154" s="196"/>
      <c r="H3154" s="196"/>
    </row>
    <row r="3155" spans="1:8" s="148" customFormat="1">
      <c r="A3155" s="153"/>
      <c r="B3155" s="153"/>
      <c r="C3155" s="196"/>
      <c r="D3155" s="196"/>
      <c r="E3155" s="196"/>
      <c r="F3155" s="196"/>
      <c r="G3155" s="196"/>
      <c r="H3155" s="196"/>
    </row>
    <row r="3156" spans="1:8" s="148" customFormat="1">
      <c r="A3156" s="153"/>
      <c r="B3156" s="153"/>
      <c r="C3156" s="196"/>
      <c r="D3156" s="196"/>
      <c r="E3156" s="196"/>
      <c r="F3156" s="196"/>
      <c r="G3156" s="196"/>
      <c r="H3156" s="196"/>
    </row>
    <row r="3157" spans="1:8" s="148" customFormat="1">
      <c r="A3157" s="153"/>
      <c r="B3157" s="153"/>
      <c r="C3157" s="196"/>
      <c r="D3157" s="196"/>
      <c r="E3157" s="196"/>
      <c r="F3157" s="196"/>
      <c r="G3157" s="196"/>
      <c r="H3157" s="196"/>
    </row>
    <row r="3158" spans="1:8" s="148" customFormat="1">
      <c r="A3158" s="153"/>
      <c r="B3158" s="153"/>
      <c r="C3158" s="196"/>
      <c r="D3158" s="196"/>
      <c r="E3158" s="196"/>
      <c r="F3158" s="196"/>
      <c r="G3158" s="196"/>
      <c r="H3158" s="196"/>
    </row>
    <row r="3159" spans="1:8" s="148" customFormat="1">
      <c r="A3159" s="153"/>
      <c r="B3159" s="153"/>
      <c r="C3159" s="196"/>
      <c r="D3159" s="196"/>
      <c r="E3159" s="196"/>
      <c r="F3159" s="196"/>
      <c r="G3159" s="196"/>
      <c r="H3159" s="196"/>
    </row>
    <row r="3160" spans="1:8" s="148" customFormat="1">
      <c r="A3160" s="153"/>
      <c r="B3160" s="153"/>
      <c r="C3160" s="196"/>
      <c r="D3160" s="196"/>
      <c r="E3160" s="196"/>
      <c r="F3160" s="196"/>
      <c r="G3160" s="196"/>
      <c r="H3160" s="196"/>
    </row>
    <row r="3161" spans="1:8" s="148" customFormat="1">
      <c r="A3161" s="153"/>
      <c r="B3161" s="153"/>
      <c r="C3161" s="196"/>
      <c r="D3161" s="196"/>
      <c r="E3161" s="196"/>
      <c r="F3161" s="196"/>
      <c r="G3161" s="196"/>
      <c r="H3161" s="196"/>
    </row>
    <row r="3162" spans="1:8" s="148" customFormat="1">
      <c r="A3162" s="153"/>
      <c r="B3162" s="153"/>
      <c r="C3162" s="196"/>
      <c r="D3162" s="196"/>
      <c r="E3162" s="196"/>
      <c r="F3162" s="196"/>
      <c r="G3162" s="196"/>
      <c r="H3162" s="196"/>
    </row>
    <row r="3163" spans="1:8" s="148" customFormat="1">
      <c r="A3163" s="153"/>
      <c r="B3163" s="153"/>
      <c r="C3163" s="196"/>
      <c r="D3163" s="196"/>
      <c r="E3163" s="196"/>
      <c r="F3163" s="196"/>
      <c r="G3163" s="196"/>
      <c r="H3163" s="196"/>
    </row>
    <row r="3164" spans="1:8" s="148" customFormat="1">
      <c r="A3164" s="153"/>
      <c r="B3164" s="153"/>
      <c r="C3164" s="196"/>
      <c r="D3164" s="196"/>
      <c r="E3164" s="196"/>
      <c r="F3164" s="196"/>
      <c r="G3164" s="196"/>
      <c r="H3164" s="196"/>
    </row>
    <row r="3165" spans="1:8" s="148" customFormat="1">
      <c r="A3165" s="153"/>
      <c r="B3165" s="153"/>
      <c r="C3165" s="196"/>
      <c r="D3165" s="196"/>
      <c r="E3165" s="196"/>
      <c r="F3165" s="196"/>
      <c r="G3165" s="196"/>
      <c r="H3165" s="196"/>
    </row>
    <row r="3166" spans="1:8" s="148" customFormat="1">
      <c r="A3166" s="153"/>
      <c r="B3166" s="153"/>
      <c r="C3166" s="196"/>
      <c r="D3166" s="196"/>
      <c r="E3166" s="196"/>
      <c r="F3166" s="196"/>
      <c r="G3166" s="196"/>
      <c r="H3166" s="196"/>
    </row>
    <row r="3167" spans="1:8" s="148" customFormat="1">
      <c r="A3167" s="153"/>
      <c r="B3167" s="153"/>
      <c r="C3167" s="196"/>
      <c r="D3167" s="196"/>
      <c r="E3167" s="196"/>
      <c r="F3167" s="196"/>
      <c r="G3167" s="196"/>
      <c r="H3167" s="196"/>
    </row>
    <row r="3168" spans="1:8" s="148" customFormat="1">
      <c r="A3168" s="153"/>
      <c r="B3168" s="153"/>
      <c r="C3168" s="196"/>
      <c r="D3168" s="196"/>
      <c r="E3168" s="196"/>
      <c r="F3168" s="196"/>
      <c r="G3168" s="196"/>
      <c r="H3168" s="196"/>
    </row>
    <row r="3169" spans="1:8" s="148" customFormat="1">
      <c r="A3169" s="153"/>
      <c r="B3169" s="153"/>
      <c r="C3169" s="196"/>
      <c r="D3169" s="196"/>
      <c r="E3169" s="196"/>
      <c r="F3169" s="196"/>
      <c r="G3169" s="196"/>
      <c r="H3169" s="196"/>
    </row>
    <row r="3170" spans="1:8" s="148" customFormat="1">
      <c r="A3170" s="153"/>
      <c r="B3170" s="153"/>
      <c r="C3170" s="196"/>
      <c r="D3170" s="196"/>
      <c r="E3170" s="196"/>
      <c r="F3170" s="196"/>
      <c r="G3170" s="196"/>
      <c r="H3170" s="196"/>
    </row>
    <row r="3171" spans="1:8" s="148" customFormat="1">
      <c r="A3171" s="153"/>
      <c r="B3171" s="153"/>
      <c r="C3171" s="196"/>
      <c r="D3171" s="196"/>
      <c r="E3171" s="196"/>
      <c r="F3171" s="196"/>
      <c r="G3171" s="196"/>
      <c r="H3171" s="196"/>
    </row>
    <row r="3172" spans="1:8" s="148" customFormat="1">
      <c r="A3172" s="153"/>
      <c r="B3172" s="153"/>
      <c r="C3172" s="196"/>
      <c r="D3172" s="196"/>
      <c r="E3172" s="196"/>
      <c r="F3172" s="196"/>
      <c r="G3172" s="196"/>
      <c r="H3172" s="196"/>
    </row>
    <row r="3173" spans="1:8" s="148" customFormat="1">
      <c r="A3173" s="153"/>
      <c r="B3173" s="153"/>
      <c r="C3173" s="196"/>
      <c r="D3173" s="196"/>
      <c r="E3173" s="196"/>
      <c r="F3173" s="196"/>
      <c r="G3173" s="196"/>
      <c r="H3173" s="196"/>
    </row>
    <row r="3174" spans="1:8" s="148" customFormat="1">
      <c r="A3174" s="153"/>
      <c r="B3174" s="153"/>
      <c r="C3174" s="196"/>
      <c r="D3174" s="196"/>
      <c r="E3174" s="196"/>
      <c r="F3174" s="196"/>
      <c r="G3174" s="196"/>
      <c r="H3174" s="196"/>
    </row>
    <row r="3175" spans="1:8" s="148" customFormat="1">
      <c r="A3175" s="153"/>
      <c r="B3175" s="153"/>
      <c r="C3175" s="196"/>
      <c r="D3175" s="196"/>
      <c r="E3175" s="196"/>
      <c r="F3175" s="196"/>
      <c r="G3175" s="196"/>
      <c r="H3175" s="196"/>
    </row>
    <row r="3176" spans="1:8" s="148" customFormat="1">
      <c r="A3176" s="153"/>
      <c r="B3176" s="153"/>
      <c r="C3176" s="196"/>
      <c r="D3176" s="196"/>
      <c r="E3176" s="196"/>
      <c r="F3176" s="196"/>
      <c r="G3176" s="196"/>
      <c r="H3176" s="196"/>
    </row>
    <row r="3177" spans="1:8" s="148" customFormat="1">
      <c r="A3177" s="153"/>
      <c r="B3177" s="153"/>
      <c r="C3177" s="196"/>
      <c r="D3177" s="196"/>
      <c r="E3177" s="196"/>
      <c r="F3177" s="196"/>
      <c r="G3177" s="196"/>
      <c r="H3177" s="196"/>
    </row>
    <row r="3178" spans="1:8" s="148" customFormat="1">
      <c r="A3178" s="153"/>
      <c r="B3178" s="153"/>
      <c r="C3178" s="196"/>
      <c r="D3178" s="196"/>
      <c r="E3178" s="196"/>
      <c r="F3178" s="196"/>
      <c r="G3178" s="196"/>
      <c r="H3178" s="196"/>
    </row>
    <row r="3179" spans="1:8" s="148" customFormat="1">
      <c r="A3179" s="153"/>
      <c r="B3179" s="153"/>
      <c r="C3179" s="196"/>
      <c r="D3179" s="196"/>
      <c r="E3179" s="196"/>
      <c r="F3179" s="196"/>
      <c r="G3179" s="196"/>
      <c r="H3179" s="196"/>
    </row>
    <row r="3180" spans="1:8" s="148" customFormat="1">
      <c r="A3180" s="153"/>
      <c r="B3180" s="153"/>
      <c r="C3180" s="196"/>
      <c r="D3180" s="196"/>
      <c r="E3180" s="196"/>
      <c r="F3180" s="196"/>
      <c r="G3180" s="196"/>
      <c r="H3180" s="196"/>
    </row>
    <row r="3181" spans="1:8" s="148" customFormat="1">
      <c r="A3181" s="153"/>
      <c r="B3181" s="153"/>
      <c r="C3181" s="196"/>
      <c r="D3181" s="196"/>
      <c r="E3181" s="196"/>
      <c r="F3181" s="196"/>
      <c r="G3181" s="196"/>
      <c r="H3181" s="196"/>
    </row>
    <row r="3182" spans="1:8" s="148" customFormat="1">
      <c r="A3182" s="153"/>
      <c r="B3182" s="153"/>
      <c r="C3182" s="196"/>
      <c r="D3182" s="196"/>
      <c r="E3182" s="196"/>
      <c r="F3182" s="196"/>
      <c r="G3182" s="196"/>
      <c r="H3182" s="196"/>
    </row>
    <row r="3183" spans="1:8" s="148" customFormat="1">
      <c r="A3183" s="153"/>
      <c r="B3183" s="153"/>
      <c r="C3183" s="196"/>
      <c r="D3183" s="196"/>
      <c r="E3183" s="196"/>
      <c r="F3183" s="196"/>
      <c r="G3183" s="196"/>
      <c r="H3183" s="196"/>
    </row>
    <row r="3184" spans="1:8" s="148" customFormat="1">
      <c r="A3184" s="153"/>
      <c r="B3184" s="153"/>
      <c r="C3184" s="196"/>
      <c r="D3184" s="196"/>
      <c r="E3184" s="196"/>
      <c r="F3184" s="196"/>
      <c r="G3184" s="196"/>
      <c r="H3184" s="196"/>
    </row>
    <row r="3185" spans="1:8" s="148" customFormat="1">
      <c r="A3185" s="153"/>
      <c r="B3185" s="153"/>
      <c r="C3185" s="196"/>
      <c r="D3185" s="196"/>
      <c r="E3185" s="196"/>
      <c r="F3185" s="196"/>
      <c r="G3185" s="196"/>
      <c r="H3185" s="196"/>
    </row>
    <row r="3186" spans="1:8" s="148" customFormat="1">
      <c r="A3186" s="153"/>
      <c r="B3186" s="153"/>
      <c r="C3186" s="196"/>
      <c r="D3186" s="196"/>
      <c r="E3186" s="196"/>
      <c r="F3186" s="196"/>
      <c r="G3186" s="196"/>
      <c r="H3186" s="196"/>
    </row>
    <row r="3187" spans="1:8" s="148" customFormat="1">
      <c r="A3187" s="153"/>
      <c r="B3187" s="153"/>
      <c r="C3187" s="196"/>
      <c r="D3187" s="196"/>
      <c r="E3187" s="196"/>
      <c r="F3187" s="196"/>
      <c r="G3187" s="196"/>
      <c r="H3187" s="196"/>
    </row>
    <row r="3188" spans="1:8" s="148" customFormat="1">
      <c r="A3188" s="153"/>
      <c r="B3188" s="153"/>
      <c r="C3188" s="196"/>
      <c r="D3188" s="196"/>
      <c r="E3188" s="196"/>
      <c r="F3188" s="196"/>
      <c r="G3188" s="196"/>
      <c r="H3188" s="196"/>
    </row>
    <row r="3189" spans="1:8" s="148" customFormat="1">
      <c r="A3189" s="153"/>
      <c r="B3189" s="153"/>
      <c r="C3189" s="196"/>
      <c r="D3189" s="196"/>
      <c r="E3189" s="196"/>
      <c r="F3189" s="196"/>
      <c r="G3189" s="196"/>
      <c r="H3189" s="196"/>
    </row>
    <row r="3190" spans="1:8" s="148" customFormat="1">
      <c r="A3190" s="153"/>
      <c r="B3190" s="153"/>
      <c r="C3190" s="196"/>
      <c r="D3190" s="196"/>
      <c r="E3190" s="196"/>
      <c r="F3190" s="196"/>
      <c r="G3190" s="196"/>
      <c r="H3190" s="196"/>
    </row>
    <row r="3191" spans="1:8" s="148" customFormat="1">
      <c r="A3191" s="153"/>
      <c r="B3191" s="153"/>
      <c r="C3191" s="196"/>
      <c r="D3191" s="196"/>
      <c r="E3191" s="196"/>
      <c r="F3191" s="196"/>
      <c r="G3191" s="196"/>
      <c r="H3191" s="196"/>
    </row>
    <row r="3192" spans="1:8" s="148" customFormat="1">
      <c r="A3192" s="153"/>
      <c r="B3192" s="153"/>
      <c r="C3192" s="196"/>
      <c r="D3192" s="196"/>
      <c r="E3192" s="196"/>
      <c r="F3192" s="196"/>
      <c r="G3192" s="196"/>
      <c r="H3192" s="196"/>
    </row>
    <row r="3193" spans="1:8" s="148" customFormat="1">
      <c r="A3193" s="153"/>
      <c r="B3193" s="153"/>
      <c r="C3193" s="196"/>
      <c r="D3193" s="196"/>
      <c r="E3193" s="196"/>
      <c r="F3193" s="196"/>
      <c r="G3193" s="196"/>
      <c r="H3193" s="196"/>
    </row>
    <row r="3194" spans="1:8" s="148" customFormat="1">
      <c r="A3194" s="153"/>
      <c r="B3194" s="153"/>
      <c r="C3194" s="196"/>
      <c r="D3194" s="196"/>
      <c r="E3194" s="196"/>
      <c r="F3194" s="196"/>
      <c r="G3194" s="196"/>
      <c r="H3194" s="196"/>
    </row>
    <row r="3195" spans="1:8" s="148" customFormat="1">
      <c r="A3195" s="153"/>
      <c r="B3195" s="153"/>
      <c r="C3195" s="196"/>
      <c r="D3195" s="196"/>
      <c r="E3195" s="196"/>
      <c r="F3195" s="196"/>
      <c r="G3195" s="196"/>
      <c r="H3195" s="196"/>
    </row>
    <row r="3196" spans="1:8" s="148" customFormat="1">
      <c r="A3196" s="153"/>
      <c r="B3196" s="153"/>
      <c r="C3196" s="196"/>
      <c r="D3196" s="196"/>
      <c r="E3196" s="196"/>
      <c r="F3196" s="196"/>
      <c r="G3196" s="196"/>
      <c r="H3196" s="196"/>
    </row>
    <row r="3197" spans="1:8" s="148" customFormat="1">
      <c r="A3197" s="153"/>
      <c r="B3197" s="153"/>
      <c r="C3197" s="196"/>
      <c r="D3197" s="196"/>
      <c r="E3197" s="196"/>
      <c r="F3197" s="196"/>
      <c r="G3197" s="196"/>
      <c r="H3197" s="196"/>
    </row>
    <row r="3198" spans="1:8" s="148" customFormat="1">
      <c r="A3198" s="153"/>
      <c r="B3198" s="153"/>
      <c r="C3198" s="196"/>
      <c r="D3198" s="196"/>
      <c r="E3198" s="196"/>
      <c r="F3198" s="196"/>
      <c r="G3198" s="196"/>
      <c r="H3198" s="196"/>
    </row>
    <row r="3199" spans="1:8" s="148" customFormat="1">
      <c r="A3199" s="153"/>
      <c r="B3199" s="153"/>
      <c r="C3199" s="196"/>
      <c r="D3199" s="196"/>
      <c r="E3199" s="196"/>
      <c r="F3199" s="196"/>
      <c r="G3199" s="196"/>
      <c r="H3199" s="196"/>
    </row>
    <row r="3200" spans="1:8" s="148" customFormat="1">
      <c r="A3200" s="153"/>
      <c r="B3200" s="153"/>
      <c r="C3200" s="196"/>
      <c r="D3200" s="196"/>
      <c r="E3200" s="196"/>
      <c r="F3200" s="196"/>
      <c r="G3200" s="196"/>
      <c r="H3200" s="196"/>
    </row>
    <row r="3201" spans="1:8" s="148" customFormat="1">
      <c r="A3201" s="153"/>
      <c r="B3201" s="153"/>
      <c r="C3201" s="196"/>
      <c r="D3201" s="196"/>
      <c r="E3201" s="196"/>
      <c r="F3201" s="196"/>
      <c r="G3201" s="196"/>
      <c r="H3201" s="196"/>
    </row>
    <row r="3202" spans="1:8" s="148" customFormat="1">
      <c r="A3202" s="153"/>
      <c r="B3202" s="153"/>
      <c r="C3202" s="196"/>
      <c r="D3202" s="196"/>
      <c r="E3202" s="196"/>
      <c r="F3202" s="196"/>
      <c r="G3202" s="196"/>
      <c r="H3202" s="196"/>
    </row>
    <row r="3203" spans="1:8" s="148" customFormat="1">
      <c r="A3203" s="153"/>
      <c r="B3203" s="153"/>
      <c r="C3203" s="196"/>
      <c r="D3203" s="196"/>
      <c r="E3203" s="196"/>
      <c r="F3203" s="196"/>
      <c r="G3203" s="196"/>
      <c r="H3203" s="196"/>
    </row>
    <row r="3204" spans="1:8" s="148" customFormat="1">
      <c r="A3204" s="153"/>
      <c r="B3204" s="153"/>
      <c r="C3204" s="196"/>
      <c r="D3204" s="196"/>
      <c r="E3204" s="196"/>
      <c r="F3204" s="196"/>
      <c r="G3204" s="196"/>
      <c r="H3204" s="196"/>
    </row>
    <row r="3205" spans="1:8" s="148" customFormat="1">
      <c r="A3205" s="153"/>
      <c r="B3205" s="153"/>
      <c r="C3205" s="196"/>
      <c r="D3205" s="196"/>
      <c r="E3205" s="196"/>
      <c r="F3205" s="196"/>
      <c r="G3205" s="196"/>
      <c r="H3205" s="196"/>
    </row>
    <row r="3206" spans="1:8" s="148" customFormat="1">
      <c r="A3206" s="153"/>
      <c r="B3206" s="153"/>
      <c r="C3206" s="196"/>
      <c r="D3206" s="196"/>
      <c r="E3206" s="196"/>
      <c r="F3206" s="196"/>
      <c r="G3206" s="196"/>
      <c r="H3206" s="196"/>
    </row>
    <row r="3207" spans="1:8" s="148" customFormat="1">
      <c r="A3207" s="153"/>
      <c r="B3207" s="153"/>
      <c r="C3207" s="196"/>
      <c r="D3207" s="196"/>
      <c r="E3207" s="196"/>
      <c r="F3207" s="196"/>
      <c r="G3207" s="196"/>
      <c r="H3207" s="196"/>
    </row>
    <row r="3208" spans="1:8" s="148" customFormat="1">
      <c r="A3208" s="153"/>
      <c r="B3208" s="153"/>
      <c r="C3208" s="196"/>
      <c r="D3208" s="196"/>
      <c r="E3208" s="196"/>
      <c r="F3208" s="196"/>
      <c r="G3208" s="196"/>
      <c r="H3208" s="196"/>
    </row>
    <row r="3209" spans="1:8" s="148" customFormat="1">
      <c r="A3209" s="153"/>
      <c r="B3209" s="153"/>
      <c r="C3209" s="196"/>
      <c r="D3209" s="196"/>
      <c r="E3209" s="196"/>
      <c r="F3209" s="196"/>
      <c r="G3209" s="196"/>
      <c r="H3209" s="196"/>
    </row>
    <row r="3210" spans="1:8" s="148" customFormat="1">
      <c r="A3210" s="153"/>
      <c r="B3210" s="153"/>
      <c r="C3210" s="196"/>
      <c r="D3210" s="196"/>
      <c r="E3210" s="196"/>
      <c r="F3210" s="196"/>
      <c r="G3210" s="196"/>
      <c r="H3210" s="196"/>
    </row>
    <row r="3211" spans="1:8" s="148" customFormat="1">
      <c r="A3211" s="153"/>
      <c r="B3211" s="153"/>
      <c r="C3211" s="196"/>
      <c r="D3211" s="196"/>
      <c r="E3211" s="196"/>
      <c r="F3211" s="196"/>
      <c r="G3211" s="196"/>
      <c r="H3211" s="196"/>
    </row>
    <row r="3212" spans="1:8" s="148" customFormat="1">
      <c r="A3212" s="153"/>
      <c r="B3212" s="153"/>
      <c r="C3212" s="196"/>
      <c r="D3212" s="196"/>
      <c r="E3212" s="196"/>
      <c r="F3212" s="196"/>
      <c r="G3212" s="196"/>
      <c r="H3212" s="196"/>
    </row>
    <row r="3213" spans="1:8" s="148" customFormat="1">
      <c r="A3213" s="153"/>
      <c r="B3213" s="153"/>
      <c r="C3213" s="196"/>
      <c r="D3213" s="196"/>
      <c r="E3213" s="196"/>
      <c r="F3213" s="196"/>
      <c r="G3213" s="196"/>
      <c r="H3213" s="196"/>
    </row>
    <row r="3214" spans="1:8" s="148" customFormat="1">
      <c r="A3214" s="153"/>
      <c r="B3214" s="153"/>
      <c r="C3214" s="196"/>
      <c r="D3214" s="196"/>
      <c r="E3214" s="196"/>
      <c r="F3214" s="196"/>
      <c r="G3214" s="196"/>
      <c r="H3214" s="196"/>
    </row>
    <row r="3215" spans="1:8" s="148" customFormat="1">
      <c r="A3215" s="153"/>
      <c r="B3215" s="153"/>
      <c r="C3215" s="196"/>
      <c r="D3215" s="196"/>
      <c r="E3215" s="196"/>
      <c r="F3215" s="196"/>
      <c r="G3215" s="196"/>
      <c r="H3215" s="196"/>
    </row>
    <row r="3216" spans="1:8" s="148" customFormat="1">
      <c r="A3216" s="153"/>
      <c r="B3216" s="153"/>
      <c r="C3216" s="196"/>
      <c r="D3216" s="196"/>
      <c r="E3216" s="196"/>
      <c r="F3216" s="196"/>
      <c r="G3216" s="196"/>
      <c r="H3216" s="196"/>
    </row>
    <row r="3217" spans="1:8" s="148" customFormat="1">
      <c r="A3217" s="153"/>
      <c r="B3217" s="153"/>
      <c r="C3217" s="196"/>
      <c r="D3217" s="196"/>
      <c r="E3217" s="196"/>
      <c r="F3217" s="196"/>
      <c r="G3217" s="196"/>
      <c r="H3217" s="196"/>
    </row>
    <row r="3218" spans="1:8" s="148" customFormat="1">
      <c r="A3218" s="153"/>
      <c r="B3218" s="153"/>
      <c r="C3218" s="196"/>
      <c r="D3218" s="196"/>
      <c r="E3218" s="196"/>
      <c r="F3218" s="196"/>
      <c r="G3218" s="196"/>
      <c r="H3218" s="196"/>
    </row>
    <row r="3219" spans="1:8" s="148" customFormat="1">
      <c r="A3219" s="153"/>
      <c r="B3219" s="153"/>
      <c r="C3219" s="196"/>
      <c r="D3219" s="196"/>
      <c r="E3219" s="196"/>
      <c r="F3219" s="196"/>
      <c r="G3219" s="196"/>
      <c r="H3219" s="196"/>
    </row>
    <row r="3220" spans="1:8" s="148" customFormat="1">
      <c r="A3220" s="153"/>
      <c r="B3220" s="153"/>
      <c r="C3220" s="196"/>
      <c r="D3220" s="196"/>
      <c r="E3220" s="196"/>
      <c r="F3220" s="196"/>
      <c r="G3220" s="196"/>
      <c r="H3220" s="196"/>
    </row>
    <row r="3221" spans="1:8" s="148" customFormat="1">
      <c r="A3221" s="153"/>
      <c r="B3221" s="153"/>
      <c r="C3221" s="196"/>
      <c r="D3221" s="196"/>
      <c r="E3221" s="196"/>
      <c r="F3221" s="196"/>
      <c r="G3221" s="196"/>
      <c r="H3221" s="196"/>
    </row>
    <row r="3222" spans="1:8" s="148" customFormat="1">
      <c r="A3222" s="153"/>
      <c r="B3222" s="153"/>
      <c r="C3222" s="196"/>
      <c r="D3222" s="196"/>
      <c r="E3222" s="196"/>
      <c r="F3222" s="196"/>
      <c r="G3222" s="196"/>
      <c r="H3222" s="196"/>
    </row>
    <row r="3223" spans="1:8" s="148" customFormat="1">
      <c r="A3223" s="153"/>
      <c r="B3223" s="153"/>
      <c r="C3223" s="196"/>
      <c r="D3223" s="196"/>
      <c r="E3223" s="196"/>
      <c r="F3223" s="196"/>
      <c r="G3223" s="196"/>
      <c r="H3223" s="196"/>
    </row>
    <row r="3224" spans="1:8" s="148" customFormat="1">
      <c r="A3224" s="153"/>
      <c r="B3224" s="153"/>
      <c r="C3224" s="196"/>
      <c r="D3224" s="196"/>
      <c r="E3224" s="196"/>
      <c r="F3224" s="196"/>
      <c r="G3224" s="196"/>
      <c r="H3224" s="196"/>
    </row>
    <row r="3225" spans="1:8" s="148" customFormat="1">
      <c r="A3225" s="153"/>
      <c r="B3225" s="153"/>
      <c r="C3225" s="196"/>
      <c r="D3225" s="196"/>
      <c r="E3225" s="196"/>
      <c r="F3225" s="196"/>
      <c r="G3225" s="196"/>
      <c r="H3225" s="196"/>
    </row>
    <row r="3226" spans="1:8" s="148" customFormat="1">
      <c r="A3226" s="153"/>
      <c r="B3226" s="153"/>
      <c r="C3226" s="196"/>
      <c r="D3226" s="196"/>
      <c r="E3226" s="196"/>
      <c r="F3226" s="196"/>
      <c r="G3226" s="196"/>
      <c r="H3226" s="196"/>
    </row>
    <row r="3227" spans="1:8" s="148" customFormat="1">
      <c r="A3227" s="153"/>
      <c r="B3227" s="153"/>
      <c r="C3227" s="196"/>
      <c r="D3227" s="196"/>
      <c r="E3227" s="196"/>
      <c r="F3227" s="196"/>
      <c r="G3227" s="196"/>
      <c r="H3227" s="196"/>
    </row>
    <row r="3228" spans="1:8" s="148" customFormat="1">
      <c r="A3228" s="153"/>
      <c r="B3228" s="153"/>
      <c r="C3228" s="196"/>
      <c r="D3228" s="196"/>
      <c r="E3228" s="196"/>
      <c r="F3228" s="196"/>
      <c r="G3228" s="196"/>
      <c r="H3228" s="196"/>
    </row>
    <row r="3229" spans="1:8" s="148" customFormat="1">
      <c r="A3229" s="153"/>
      <c r="B3229" s="153"/>
      <c r="C3229" s="196"/>
      <c r="D3229" s="196"/>
      <c r="E3229" s="196"/>
      <c r="F3229" s="196"/>
      <c r="G3229" s="196"/>
      <c r="H3229" s="196"/>
    </row>
    <row r="3230" spans="1:8" s="148" customFormat="1">
      <c r="A3230" s="153"/>
      <c r="B3230" s="153"/>
      <c r="C3230" s="196"/>
      <c r="D3230" s="196"/>
      <c r="E3230" s="196"/>
      <c r="F3230" s="196"/>
      <c r="G3230" s="196"/>
      <c r="H3230" s="196"/>
    </row>
    <row r="3231" spans="1:8" s="148" customFormat="1">
      <c r="A3231" s="153"/>
      <c r="B3231" s="153"/>
      <c r="C3231" s="196"/>
      <c r="D3231" s="196"/>
      <c r="E3231" s="196"/>
      <c r="F3231" s="196"/>
      <c r="G3231" s="196"/>
      <c r="H3231" s="196"/>
    </row>
    <row r="3232" spans="1:8" s="148" customFormat="1">
      <c r="A3232" s="153"/>
      <c r="B3232" s="153"/>
      <c r="C3232" s="196"/>
      <c r="D3232" s="196"/>
      <c r="E3232" s="196"/>
      <c r="F3232" s="196"/>
      <c r="G3232" s="196"/>
      <c r="H3232" s="196"/>
    </row>
    <row r="3233" spans="1:8" s="148" customFormat="1">
      <c r="A3233" s="153"/>
      <c r="B3233" s="153"/>
      <c r="C3233" s="196"/>
      <c r="D3233" s="196"/>
      <c r="E3233" s="196"/>
      <c r="F3233" s="196"/>
      <c r="G3233" s="196"/>
      <c r="H3233" s="196"/>
    </row>
    <row r="3234" spans="1:8" s="148" customFormat="1">
      <c r="A3234" s="153"/>
      <c r="B3234" s="153"/>
      <c r="C3234" s="196"/>
      <c r="D3234" s="196"/>
      <c r="E3234" s="196"/>
      <c r="F3234" s="196"/>
      <c r="G3234" s="196"/>
      <c r="H3234" s="196"/>
    </row>
    <row r="3235" spans="1:8" s="148" customFormat="1">
      <c r="A3235" s="153"/>
      <c r="B3235" s="153"/>
      <c r="C3235" s="196"/>
      <c r="D3235" s="196"/>
      <c r="E3235" s="196"/>
      <c r="F3235" s="196"/>
      <c r="G3235" s="196"/>
      <c r="H3235" s="196"/>
    </row>
    <row r="3236" spans="1:8" s="148" customFormat="1">
      <c r="A3236" s="153"/>
      <c r="B3236" s="153"/>
      <c r="C3236" s="196"/>
      <c r="D3236" s="196"/>
      <c r="E3236" s="196"/>
      <c r="F3236" s="196"/>
      <c r="G3236" s="196"/>
      <c r="H3236" s="196"/>
    </row>
    <row r="3237" spans="1:8" s="148" customFormat="1">
      <c r="A3237" s="153"/>
      <c r="B3237" s="153"/>
      <c r="C3237" s="196"/>
      <c r="D3237" s="196"/>
      <c r="E3237" s="196"/>
      <c r="F3237" s="196"/>
      <c r="G3237" s="196"/>
      <c r="H3237" s="196"/>
    </row>
    <row r="3238" spans="1:8" s="148" customFormat="1">
      <c r="A3238" s="153"/>
      <c r="B3238" s="153"/>
      <c r="C3238" s="196"/>
      <c r="D3238" s="196"/>
      <c r="E3238" s="196"/>
      <c r="F3238" s="196"/>
      <c r="G3238" s="196"/>
      <c r="H3238" s="196"/>
    </row>
    <row r="3239" spans="1:8" s="148" customFormat="1">
      <c r="A3239" s="153"/>
      <c r="B3239" s="153"/>
      <c r="C3239" s="196"/>
      <c r="D3239" s="196"/>
      <c r="E3239" s="196"/>
      <c r="F3239" s="196"/>
      <c r="G3239" s="196"/>
      <c r="H3239" s="196"/>
    </row>
    <row r="3240" spans="1:8" s="148" customFormat="1">
      <c r="A3240" s="153"/>
      <c r="B3240" s="153"/>
      <c r="C3240" s="196"/>
      <c r="D3240" s="196"/>
      <c r="E3240" s="196"/>
      <c r="F3240" s="196"/>
      <c r="G3240" s="196"/>
      <c r="H3240" s="196"/>
    </row>
    <row r="3241" spans="1:8" s="148" customFormat="1">
      <c r="A3241" s="153"/>
      <c r="B3241" s="153"/>
      <c r="C3241" s="196"/>
      <c r="D3241" s="196"/>
      <c r="E3241" s="196"/>
      <c r="F3241" s="196"/>
      <c r="G3241" s="196"/>
      <c r="H3241" s="196"/>
    </row>
    <row r="3242" spans="1:8" s="148" customFormat="1">
      <c r="A3242" s="153"/>
      <c r="B3242" s="153"/>
      <c r="C3242" s="196"/>
      <c r="D3242" s="196"/>
      <c r="E3242" s="196"/>
      <c r="F3242" s="196"/>
      <c r="G3242" s="196"/>
      <c r="H3242" s="196"/>
    </row>
    <row r="3243" spans="1:8" s="148" customFormat="1">
      <c r="A3243" s="153"/>
      <c r="B3243" s="153"/>
      <c r="C3243" s="196"/>
      <c r="D3243" s="196"/>
      <c r="E3243" s="196"/>
      <c r="F3243" s="196"/>
      <c r="G3243" s="196"/>
      <c r="H3243" s="196"/>
    </row>
    <row r="3244" spans="1:8" s="148" customFormat="1">
      <c r="A3244" s="153"/>
      <c r="B3244" s="153"/>
      <c r="C3244" s="196"/>
      <c r="D3244" s="196"/>
      <c r="E3244" s="196"/>
      <c r="F3244" s="196"/>
      <c r="G3244" s="196"/>
      <c r="H3244" s="196"/>
    </row>
    <row r="3245" spans="1:8" s="148" customFormat="1">
      <c r="A3245" s="153"/>
      <c r="B3245" s="153"/>
      <c r="C3245" s="196"/>
      <c r="D3245" s="196"/>
      <c r="E3245" s="196"/>
      <c r="F3245" s="196"/>
      <c r="G3245" s="196"/>
      <c r="H3245" s="196"/>
    </row>
    <row r="3246" spans="1:8" s="148" customFormat="1">
      <c r="A3246" s="153"/>
      <c r="B3246" s="153"/>
      <c r="C3246" s="196"/>
      <c r="D3246" s="196"/>
      <c r="E3246" s="196"/>
      <c r="F3246" s="196"/>
      <c r="G3246" s="196"/>
      <c r="H3246" s="196"/>
    </row>
    <row r="3247" spans="1:8" s="148" customFormat="1">
      <c r="A3247" s="153"/>
      <c r="B3247" s="153"/>
      <c r="C3247" s="196"/>
      <c r="D3247" s="196"/>
      <c r="E3247" s="196"/>
      <c r="F3247" s="196"/>
      <c r="G3247" s="196"/>
      <c r="H3247" s="196"/>
    </row>
    <row r="3248" spans="1:8" s="148" customFormat="1">
      <c r="A3248" s="153"/>
      <c r="B3248" s="153"/>
      <c r="C3248" s="196"/>
      <c r="D3248" s="196"/>
      <c r="E3248" s="196"/>
      <c r="F3248" s="196"/>
      <c r="G3248" s="196"/>
      <c r="H3248" s="196"/>
    </row>
    <row r="3249" spans="1:8" s="148" customFormat="1">
      <c r="A3249" s="153"/>
      <c r="B3249" s="153"/>
      <c r="C3249" s="196"/>
      <c r="D3249" s="196"/>
      <c r="E3249" s="196"/>
      <c r="F3249" s="196"/>
      <c r="G3249" s="196"/>
      <c r="H3249" s="196"/>
    </row>
    <row r="3250" spans="1:8" s="148" customFormat="1">
      <c r="A3250" s="153"/>
      <c r="B3250" s="153"/>
      <c r="C3250" s="196"/>
      <c r="D3250" s="196"/>
      <c r="E3250" s="196"/>
      <c r="F3250" s="196"/>
      <c r="G3250" s="196"/>
      <c r="H3250" s="196"/>
    </row>
    <row r="3251" spans="1:8" s="148" customFormat="1">
      <c r="A3251" s="153"/>
      <c r="B3251" s="153"/>
      <c r="C3251" s="196"/>
      <c r="D3251" s="196"/>
      <c r="E3251" s="196"/>
      <c r="F3251" s="196"/>
      <c r="G3251" s="196"/>
      <c r="H3251" s="196"/>
    </row>
    <row r="3252" spans="1:8" s="148" customFormat="1">
      <c r="A3252" s="153"/>
      <c r="B3252" s="153"/>
      <c r="C3252" s="196"/>
      <c r="D3252" s="196"/>
      <c r="E3252" s="196"/>
      <c r="F3252" s="196"/>
      <c r="G3252" s="196"/>
      <c r="H3252" s="196"/>
    </row>
    <row r="3253" spans="1:8" s="148" customFormat="1">
      <c r="A3253" s="153"/>
      <c r="B3253" s="153"/>
      <c r="C3253" s="196"/>
      <c r="D3253" s="196"/>
      <c r="E3253" s="196"/>
      <c r="F3253" s="196"/>
      <c r="G3253" s="196"/>
      <c r="H3253" s="196"/>
    </row>
    <row r="3254" spans="1:8" s="148" customFormat="1">
      <c r="A3254" s="153"/>
      <c r="B3254" s="153"/>
      <c r="C3254" s="196"/>
      <c r="D3254" s="196"/>
      <c r="E3254" s="196"/>
      <c r="F3254" s="196"/>
      <c r="G3254" s="196"/>
      <c r="H3254" s="196"/>
    </row>
    <row r="3255" spans="1:8" s="148" customFormat="1">
      <c r="A3255" s="153"/>
      <c r="B3255" s="153"/>
      <c r="C3255" s="196"/>
      <c r="D3255" s="196"/>
      <c r="E3255" s="196"/>
      <c r="F3255" s="196"/>
      <c r="G3255" s="196"/>
      <c r="H3255" s="196"/>
    </row>
    <row r="3256" spans="1:8" s="148" customFormat="1">
      <c r="A3256" s="153"/>
      <c r="B3256" s="153"/>
      <c r="C3256" s="196"/>
      <c r="D3256" s="196"/>
      <c r="E3256" s="196"/>
      <c r="F3256" s="196"/>
      <c r="G3256" s="196"/>
      <c r="H3256" s="196"/>
    </row>
    <row r="3257" spans="1:8" s="148" customFormat="1">
      <c r="A3257" s="153"/>
      <c r="B3257" s="153"/>
      <c r="C3257" s="196"/>
      <c r="D3257" s="196"/>
      <c r="E3257" s="196"/>
      <c r="F3257" s="196"/>
      <c r="G3257" s="196"/>
      <c r="H3257" s="196"/>
    </row>
    <row r="3258" spans="1:8" s="148" customFormat="1">
      <c r="A3258" s="153"/>
      <c r="B3258" s="153"/>
      <c r="C3258" s="196"/>
      <c r="D3258" s="196"/>
      <c r="E3258" s="196"/>
      <c r="F3258" s="196"/>
      <c r="G3258" s="196"/>
      <c r="H3258" s="196"/>
    </row>
    <row r="3259" spans="1:8" s="148" customFormat="1">
      <c r="A3259" s="153"/>
      <c r="B3259" s="153"/>
      <c r="C3259" s="196"/>
      <c r="D3259" s="196"/>
      <c r="E3259" s="196"/>
      <c r="F3259" s="196"/>
      <c r="G3259" s="196"/>
      <c r="H3259" s="196"/>
    </row>
    <row r="3260" spans="1:8" s="148" customFormat="1">
      <c r="A3260" s="153"/>
      <c r="B3260" s="153"/>
      <c r="C3260" s="196"/>
      <c r="D3260" s="196"/>
      <c r="E3260" s="196"/>
      <c r="F3260" s="196"/>
      <c r="G3260" s="196"/>
      <c r="H3260" s="196"/>
    </row>
    <row r="3261" spans="1:8" s="148" customFormat="1">
      <c r="A3261" s="153"/>
      <c r="B3261" s="153"/>
      <c r="C3261" s="196"/>
      <c r="D3261" s="196"/>
      <c r="E3261" s="196"/>
      <c r="F3261" s="196"/>
      <c r="G3261" s="196"/>
      <c r="H3261" s="196"/>
    </row>
    <row r="3262" spans="1:8" s="148" customFormat="1">
      <c r="A3262" s="153"/>
      <c r="B3262" s="153"/>
      <c r="C3262" s="196"/>
      <c r="D3262" s="196"/>
      <c r="E3262" s="196"/>
      <c r="F3262" s="196"/>
      <c r="G3262" s="196"/>
      <c r="H3262" s="196"/>
    </row>
    <row r="3263" spans="1:8" s="148" customFormat="1">
      <c r="A3263" s="153"/>
      <c r="B3263" s="153"/>
      <c r="C3263" s="196"/>
      <c r="D3263" s="196"/>
      <c r="E3263" s="196"/>
      <c r="F3263" s="196"/>
      <c r="G3263" s="196"/>
      <c r="H3263" s="196"/>
    </row>
    <row r="3264" spans="1:8" s="148" customFormat="1">
      <c r="A3264" s="153"/>
      <c r="B3264" s="153"/>
      <c r="C3264" s="196"/>
      <c r="D3264" s="196"/>
      <c r="E3264" s="196"/>
      <c r="F3264" s="196"/>
      <c r="G3264" s="196"/>
      <c r="H3264" s="196"/>
    </row>
    <row r="3265" spans="1:8" s="148" customFormat="1">
      <c r="A3265" s="153"/>
      <c r="B3265" s="153"/>
      <c r="C3265" s="196"/>
      <c r="D3265" s="196"/>
      <c r="E3265" s="196"/>
      <c r="F3265" s="196"/>
      <c r="G3265" s="196"/>
      <c r="H3265" s="196"/>
    </row>
    <row r="3266" spans="1:8" s="148" customFormat="1">
      <c r="A3266" s="153"/>
      <c r="B3266" s="153"/>
      <c r="C3266" s="196"/>
      <c r="D3266" s="196"/>
      <c r="E3266" s="196"/>
      <c r="F3266" s="196"/>
      <c r="G3266" s="196"/>
      <c r="H3266" s="196"/>
    </row>
    <row r="3267" spans="1:8" s="148" customFormat="1">
      <c r="A3267" s="153"/>
      <c r="B3267" s="153"/>
      <c r="C3267" s="196"/>
      <c r="D3267" s="196"/>
      <c r="E3267" s="196"/>
      <c r="F3267" s="196"/>
      <c r="G3267" s="196"/>
      <c r="H3267" s="196"/>
    </row>
    <row r="3268" spans="1:8" s="148" customFormat="1">
      <c r="A3268" s="153"/>
      <c r="B3268" s="153"/>
      <c r="C3268" s="196"/>
      <c r="D3268" s="196"/>
      <c r="E3268" s="196"/>
      <c r="F3268" s="196"/>
      <c r="G3268" s="196"/>
      <c r="H3268" s="196"/>
    </row>
    <row r="3269" spans="1:8" s="148" customFormat="1">
      <c r="A3269" s="153"/>
      <c r="B3269" s="153"/>
      <c r="C3269" s="196"/>
      <c r="D3269" s="196"/>
      <c r="E3269" s="196"/>
      <c r="F3269" s="196"/>
      <c r="G3269" s="196"/>
      <c r="H3269" s="196"/>
    </row>
    <row r="3270" spans="1:8" s="148" customFormat="1">
      <c r="A3270" s="153"/>
      <c r="B3270" s="153"/>
      <c r="C3270" s="196"/>
      <c r="D3270" s="196"/>
      <c r="E3270" s="196"/>
      <c r="F3270" s="196"/>
      <c r="G3270" s="196"/>
      <c r="H3270" s="196"/>
    </row>
    <row r="3271" spans="1:8" s="148" customFormat="1">
      <c r="A3271" s="153"/>
      <c r="B3271" s="153"/>
      <c r="C3271" s="196"/>
      <c r="D3271" s="196"/>
      <c r="E3271" s="196"/>
      <c r="F3271" s="196"/>
      <c r="G3271" s="196"/>
      <c r="H3271" s="196"/>
    </row>
    <row r="3272" spans="1:8" s="148" customFormat="1">
      <c r="A3272" s="153"/>
      <c r="B3272" s="153"/>
      <c r="C3272" s="196"/>
      <c r="D3272" s="196"/>
      <c r="E3272" s="196"/>
      <c r="F3272" s="196"/>
      <c r="G3272" s="196"/>
      <c r="H3272" s="196"/>
    </row>
    <row r="3273" spans="1:8" s="148" customFormat="1">
      <c r="A3273" s="153"/>
      <c r="B3273" s="153"/>
      <c r="C3273" s="196"/>
      <c r="D3273" s="196"/>
      <c r="E3273" s="196"/>
      <c r="F3273" s="196"/>
      <c r="G3273" s="196"/>
      <c r="H3273" s="196"/>
    </row>
    <row r="3274" spans="1:8" s="148" customFormat="1">
      <c r="A3274" s="153"/>
      <c r="B3274" s="153"/>
      <c r="C3274" s="196"/>
      <c r="D3274" s="196"/>
      <c r="E3274" s="196"/>
      <c r="F3274" s="196"/>
      <c r="G3274" s="196"/>
      <c r="H3274" s="196"/>
    </row>
    <row r="3275" spans="1:8" s="148" customFormat="1">
      <c r="A3275" s="153"/>
      <c r="B3275" s="153"/>
      <c r="C3275" s="196"/>
      <c r="D3275" s="196"/>
      <c r="E3275" s="196"/>
      <c r="F3275" s="196"/>
      <c r="G3275" s="196"/>
      <c r="H3275" s="196"/>
    </row>
    <row r="3276" spans="1:8" s="148" customFormat="1">
      <c r="A3276" s="153"/>
      <c r="B3276" s="153"/>
      <c r="C3276" s="196"/>
      <c r="D3276" s="196"/>
      <c r="E3276" s="196"/>
      <c r="F3276" s="196"/>
      <c r="G3276" s="196"/>
      <c r="H3276" s="196"/>
    </row>
    <row r="3277" spans="1:8" s="148" customFormat="1">
      <c r="A3277" s="153"/>
      <c r="B3277" s="153"/>
      <c r="C3277" s="196"/>
      <c r="D3277" s="196"/>
      <c r="E3277" s="196"/>
      <c r="F3277" s="196"/>
      <c r="G3277" s="196"/>
      <c r="H3277" s="196"/>
    </row>
    <row r="3278" spans="1:8" s="148" customFormat="1">
      <c r="A3278" s="153"/>
      <c r="B3278" s="153"/>
      <c r="C3278" s="196"/>
      <c r="D3278" s="196"/>
      <c r="E3278" s="196"/>
      <c r="F3278" s="196"/>
      <c r="G3278" s="196"/>
      <c r="H3278" s="196"/>
    </row>
    <row r="3279" spans="1:8" s="148" customFormat="1">
      <c r="A3279" s="153"/>
      <c r="B3279" s="153"/>
      <c r="C3279" s="196"/>
      <c r="D3279" s="196"/>
      <c r="E3279" s="196"/>
      <c r="F3279" s="196"/>
      <c r="G3279" s="196"/>
      <c r="H3279" s="196"/>
    </row>
    <row r="3280" spans="1:8" s="148" customFormat="1">
      <c r="A3280" s="153"/>
      <c r="B3280" s="153"/>
      <c r="C3280" s="196"/>
      <c r="D3280" s="196"/>
      <c r="E3280" s="196"/>
      <c r="F3280" s="196"/>
      <c r="G3280" s="196"/>
      <c r="H3280" s="196"/>
    </row>
    <row r="3281" spans="1:8" s="148" customFormat="1">
      <c r="A3281" s="153"/>
      <c r="B3281" s="153"/>
      <c r="C3281" s="196"/>
      <c r="D3281" s="196"/>
      <c r="E3281" s="196"/>
      <c r="F3281" s="196"/>
      <c r="G3281" s="196"/>
      <c r="H3281" s="196"/>
    </row>
    <row r="3282" spans="1:8" s="148" customFormat="1">
      <c r="A3282" s="153"/>
      <c r="B3282" s="153"/>
      <c r="C3282" s="196"/>
      <c r="D3282" s="196"/>
      <c r="E3282" s="196"/>
      <c r="F3282" s="196"/>
      <c r="G3282" s="196"/>
      <c r="H3282" s="196"/>
    </row>
    <row r="3283" spans="1:8" s="148" customFormat="1">
      <c r="A3283" s="153"/>
      <c r="B3283" s="153"/>
      <c r="C3283" s="196"/>
      <c r="D3283" s="196"/>
      <c r="E3283" s="196"/>
      <c r="F3283" s="196"/>
      <c r="G3283" s="196"/>
      <c r="H3283" s="196"/>
    </row>
    <row r="3284" spans="1:8" s="148" customFormat="1">
      <c r="A3284" s="153"/>
      <c r="B3284" s="153"/>
      <c r="C3284" s="196"/>
      <c r="D3284" s="196"/>
      <c r="E3284" s="196"/>
      <c r="F3284" s="196"/>
      <c r="G3284" s="196"/>
      <c r="H3284" s="196"/>
    </row>
    <row r="3285" spans="1:8" s="148" customFormat="1">
      <c r="A3285" s="153"/>
      <c r="B3285" s="153"/>
      <c r="C3285" s="196"/>
      <c r="D3285" s="196"/>
      <c r="E3285" s="196"/>
      <c r="F3285" s="196"/>
      <c r="G3285" s="196"/>
      <c r="H3285" s="196"/>
    </row>
    <row r="3286" spans="1:8" s="148" customFormat="1">
      <c r="A3286" s="153"/>
      <c r="B3286" s="153"/>
      <c r="C3286" s="196"/>
      <c r="D3286" s="196"/>
      <c r="E3286" s="196"/>
      <c r="F3286" s="196"/>
      <c r="G3286" s="196"/>
      <c r="H3286" s="196"/>
    </row>
    <row r="3287" spans="1:8" s="148" customFormat="1">
      <c r="A3287" s="153"/>
      <c r="B3287" s="153"/>
      <c r="C3287" s="196"/>
      <c r="D3287" s="196"/>
      <c r="E3287" s="196"/>
      <c r="F3287" s="196"/>
      <c r="G3287" s="196"/>
      <c r="H3287" s="196"/>
    </row>
    <row r="3288" spans="1:8" s="148" customFormat="1">
      <c r="A3288" s="153"/>
      <c r="B3288" s="153"/>
      <c r="C3288" s="196"/>
      <c r="D3288" s="196"/>
      <c r="E3288" s="196"/>
      <c r="F3288" s="196"/>
      <c r="G3288" s="196"/>
      <c r="H3288" s="196"/>
    </row>
    <row r="3289" spans="1:8" s="148" customFormat="1">
      <c r="A3289" s="153"/>
      <c r="B3289" s="153"/>
      <c r="C3289" s="196"/>
      <c r="D3289" s="196"/>
      <c r="E3289" s="196"/>
      <c r="F3289" s="196"/>
      <c r="G3289" s="196"/>
      <c r="H3289" s="196"/>
    </row>
    <row r="3290" spans="1:8" s="148" customFormat="1">
      <c r="A3290" s="153"/>
      <c r="B3290" s="153"/>
      <c r="C3290" s="196"/>
      <c r="D3290" s="196"/>
      <c r="E3290" s="196"/>
      <c r="F3290" s="196"/>
      <c r="G3290" s="196"/>
      <c r="H3290" s="196"/>
    </row>
    <row r="3291" spans="1:8" s="148" customFormat="1">
      <c r="A3291" s="153"/>
      <c r="B3291" s="153"/>
      <c r="C3291" s="196"/>
      <c r="D3291" s="196"/>
      <c r="E3291" s="196"/>
      <c r="F3291" s="196"/>
      <c r="G3291" s="196"/>
      <c r="H3291" s="196"/>
    </row>
    <row r="3292" spans="1:8" s="148" customFormat="1">
      <c r="A3292" s="153"/>
      <c r="B3292" s="153"/>
      <c r="C3292" s="196"/>
      <c r="D3292" s="196"/>
      <c r="E3292" s="196"/>
      <c r="F3292" s="196"/>
      <c r="G3292" s="196"/>
      <c r="H3292" s="196"/>
    </row>
    <row r="3293" spans="1:8" s="148" customFormat="1">
      <c r="A3293" s="153"/>
      <c r="B3293" s="153"/>
      <c r="C3293" s="196"/>
      <c r="D3293" s="196"/>
      <c r="E3293" s="196"/>
      <c r="F3293" s="196"/>
      <c r="G3293" s="196"/>
      <c r="H3293" s="196"/>
    </row>
    <row r="3294" spans="1:8" s="148" customFormat="1">
      <c r="A3294" s="153"/>
      <c r="B3294" s="153"/>
      <c r="C3294" s="196"/>
      <c r="D3294" s="196"/>
      <c r="E3294" s="196"/>
      <c r="F3294" s="196"/>
      <c r="G3294" s="196"/>
      <c r="H3294" s="196"/>
    </row>
    <row r="3295" spans="1:8" s="148" customFormat="1">
      <c r="A3295" s="153"/>
      <c r="B3295" s="153"/>
      <c r="C3295" s="196"/>
      <c r="D3295" s="196"/>
      <c r="E3295" s="196"/>
      <c r="F3295" s="196"/>
      <c r="G3295" s="196"/>
      <c r="H3295" s="196"/>
    </row>
    <row r="3296" spans="1:8" s="148" customFormat="1">
      <c r="A3296" s="153"/>
      <c r="B3296" s="153"/>
      <c r="C3296" s="196"/>
      <c r="D3296" s="196"/>
      <c r="E3296" s="196"/>
      <c r="F3296" s="196"/>
      <c r="G3296" s="196"/>
      <c r="H3296" s="196"/>
    </row>
    <row r="3297" spans="1:8" s="148" customFormat="1">
      <c r="A3297" s="153"/>
      <c r="B3297" s="153"/>
      <c r="C3297" s="196"/>
      <c r="D3297" s="196"/>
      <c r="E3297" s="196"/>
      <c r="F3297" s="196"/>
      <c r="G3297" s="196"/>
      <c r="H3297" s="196"/>
    </row>
    <row r="3298" spans="1:8" s="148" customFormat="1">
      <c r="A3298" s="153"/>
      <c r="B3298" s="153"/>
      <c r="C3298" s="196"/>
      <c r="D3298" s="196"/>
      <c r="E3298" s="196"/>
      <c r="F3298" s="196"/>
      <c r="G3298" s="196"/>
      <c r="H3298" s="196"/>
    </row>
    <row r="3299" spans="1:8" s="148" customFormat="1">
      <c r="A3299" s="153"/>
      <c r="B3299" s="153"/>
      <c r="C3299" s="196"/>
      <c r="D3299" s="196"/>
      <c r="E3299" s="196"/>
      <c r="F3299" s="196"/>
      <c r="G3299" s="196"/>
      <c r="H3299" s="196"/>
    </row>
    <row r="3300" spans="1:8" s="148" customFormat="1">
      <c r="A3300" s="153"/>
      <c r="B3300" s="153"/>
      <c r="C3300" s="196"/>
      <c r="D3300" s="196"/>
      <c r="E3300" s="196"/>
      <c r="F3300" s="196"/>
      <c r="G3300" s="196"/>
      <c r="H3300" s="196"/>
    </row>
    <row r="3301" spans="1:8" s="148" customFormat="1">
      <c r="A3301" s="153"/>
      <c r="B3301" s="153"/>
      <c r="C3301" s="196"/>
      <c r="D3301" s="196"/>
      <c r="E3301" s="196"/>
      <c r="F3301" s="196"/>
      <c r="G3301" s="196"/>
      <c r="H3301" s="196"/>
    </row>
    <row r="3302" spans="1:8" s="148" customFormat="1">
      <c r="A3302" s="153"/>
      <c r="B3302" s="153"/>
      <c r="C3302" s="196"/>
      <c r="D3302" s="196"/>
      <c r="E3302" s="196"/>
      <c r="F3302" s="196"/>
      <c r="G3302" s="196"/>
      <c r="H3302" s="196"/>
    </row>
    <row r="3303" spans="1:8" s="148" customFormat="1">
      <c r="A3303" s="153"/>
      <c r="B3303" s="153"/>
      <c r="C3303" s="196"/>
      <c r="D3303" s="196"/>
      <c r="E3303" s="196"/>
      <c r="F3303" s="196"/>
      <c r="G3303" s="196"/>
      <c r="H3303" s="196"/>
    </row>
    <row r="3304" spans="1:8" s="148" customFormat="1">
      <c r="A3304" s="153"/>
      <c r="B3304" s="153"/>
      <c r="C3304" s="196"/>
      <c r="D3304" s="196"/>
      <c r="E3304" s="196"/>
      <c r="F3304" s="196"/>
      <c r="G3304" s="196"/>
      <c r="H3304" s="196"/>
    </row>
    <row r="3305" spans="1:8" s="148" customFormat="1">
      <c r="A3305" s="153"/>
      <c r="B3305" s="153"/>
      <c r="C3305" s="196"/>
      <c r="D3305" s="196"/>
      <c r="E3305" s="196"/>
      <c r="F3305" s="196"/>
      <c r="G3305" s="196"/>
      <c r="H3305" s="196"/>
    </row>
    <row r="3306" spans="1:8" s="148" customFormat="1">
      <c r="A3306" s="153"/>
      <c r="B3306" s="153"/>
      <c r="C3306" s="196"/>
      <c r="D3306" s="196"/>
      <c r="E3306" s="196"/>
      <c r="F3306" s="196"/>
      <c r="G3306" s="196"/>
      <c r="H3306" s="196"/>
    </row>
    <row r="3307" spans="1:8" s="148" customFormat="1">
      <c r="A3307" s="153"/>
      <c r="B3307" s="153"/>
      <c r="C3307" s="196"/>
      <c r="D3307" s="196"/>
      <c r="E3307" s="196"/>
      <c r="F3307" s="196"/>
      <c r="G3307" s="196"/>
      <c r="H3307" s="196"/>
    </row>
    <row r="3308" spans="1:8" s="148" customFormat="1">
      <c r="A3308" s="153"/>
      <c r="B3308" s="153"/>
      <c r="C3308" s="196"/>
      <c r="D3308" s="196"/>
      <c r="E3308" s="196"/>
      <c r="F3308" s="196"/>
      <c r="G3308" s="196"/>
      <c r="H3308" s="196"/>
    </row>
    <row r="3309" spans="1:8" s="148" customFormat="1">
      <c r="A3309" s="153"/>
      <c r="B3309" s="153"/>
      <c r="C3309" s="196"/>
      <c r="D3309" s="196"/>
      <c r="E3309" s="196"/>
      <c r="F3309" s="196"/>
      <c r="G3309" s="196"/>
      <c r="H3309" s="196"/>
    </row>
    <row r="3310" spans="1:8" s="148" customFormat="1">
      <c r="A3310" s="153"/>
      <c r="B3310" s="153"/>
      <c r="C3310" s="196"/>
      <c r="D3310" s="196"/>
      <c r="E3310" s="196"/>
      <c r="F3310" s="196"/>
      <c r="G3310" s="196"/>
      <c r="H3310" s="196"/>
    </row>
    <row r="3311" spans="1:8" s="148" customFormat="1">
      <c r="A3311" s="153"/>
      <c r="B3311" s="153"/>
      <c r="C3311" s="196"/>
      <c r="D3311" s="196"/>
      <c r="E3311" s="196"/>
      <c r="F3311" s="196"/>
      <c r="G3311" s="196"/>
      <c r="H3311" s="196"/>
    </row>
    <row r="3312" spans="1:8" s="148" customFormat="1">
      <c r="A3312" s="153"/>
      <c r="B3312" s="153"/>
      <c r="C3312" s="196"/>
      <c r="D3312" s="196"/>
      <c r="E3312" s="196"/>
      <c r="F3312" s="196"/>
      <c r="G3312" s="196"/>
      <c r="H3312" s="196"/>
    </row>
    <row r="3313" spans="1:8" s="148" customFormat="1">
      <c r="A3313" s="153"/>
      <c r="B3313" s="153"/>
      <c r="C3313" s="196"/>
      <c r="D3313" s="196"/>
      <c r="E3313" s="196"/>
      <c r="F3313" s="196"/>
      <c r="G3313" s="196"/>
      <c r="H3313" s="196"/>
    </row>
    <row r="3314" spans="1:8" s="148" customFormat="1">
      <c r="A3314" s="153"/>
      <c r="B3314" s="153"/>
      <c r="C3314" s="196"/>
      <c r="D3314" s="196"/>
      <c r="E3314" s="196"/>
      <c r="F3314" s="196"/>
      <c r="G3314" s="196"/>
      <c r="H3314" s="196"/>
    </row>
    <row r="3315" spans="1:8" s="148" customFormat="1">
      <c r="A3315" s="153"/>
      <c r="B3315" s="153"/>
      <c r="C3315" s="196"/>
      <c r="D3315" s="196"/>
      <c r="E3315" s="196"/>
      <c r="F3315" s="196"/>
      <c r="G3315" s="196"/>
      <c r="H3315" s="196"/>
    </row>
    <row r="3316" spans="1:8" s="148" customFormat="1">
      <c r="A3316" s="153"/>
      <c r="B3316" s="153"/>
      <c r="C3316" s="196"/>
      <c r="D3316" s="196"/>
      <c r="E3316" s="196"/>
      <c r="F3316" s="196"/>
      <c r="G3316" s="196"/>
      <c r="H3316" s="196"/>
    </row>
    <row r="3317" spans="1:8" s="148" customFormat="1">
      <c r="A3317" s="153"/>
      <c r="B3317" s="153"/>
      <c r="C3317" s="196"/>
      <c r="D3317" s="196"/>
      <c r="E3317" s="196"/>
      <c r="F3317" s="196"/>
      <c r="G3317" s="196"/>
      <c r="H3317" s="196"/>
    </row>
    <row r="3318" spans="1:8" s="148" customFormat="1">
      <c r="A3318" s="153"/>
      <c r="B3318" s="153"/>
      <c r="C3318" s="196"/>
      <c r="D3318" s="196"/>
      <c r="E3318" s="196"/>
      <c r="F3318" s="196"/>
      <c r="G3318" s="196"/>
      <c r="H3318" s="196"/>
    </row>
    <row r="3319" spans="1:8" s="148" customFormat="1">
      <c r="A3319" s="153"/>
      <c r="B3319" s="153"/>
      <c r="C3319" s="196"/>
      <c r="D3319" s="196"/>
      <c r="E3319" s="196"/>
      <c r="F3319" s="196"/>
      <c r="G3319" s="196"/>
      <c r="H3319" s="196"/>
    </row>
    <row r="3320" spans="1:8" s="148" customFormat="1">
      <c r="A3320" s="153"/>
      <c r="B3320" s="153"/>
      <c r="C3320" s="196"/>
      <c r="D3320" s="196"/>
      <c r="E3320" s="196"/>
      <c r="F3320" s="196"/>
      <c r="G3320" s="196"/>
      <c r="H3320" s="196"/>
    </row>
    <row r="3321" spans="1:8" s="148" customFormat="1">
      <c r="A3321" s="153"/>
      <c r="B3321" s="153"/>
      <c r="C3321" s="196"/>
      <c r="D3321" s="196"/>
      <c r="E3321" s="196"/>
      <c r="F3321" s="196"/>
      <c r="G3321" s="196"/>
      <c r="H3321" s="196"/>
    </row>
    <row r="3322" spans="1:8" s="148" customFormat="1">
      <c r="A3322" s="153"/>
      <c r="B3322" s="153"/>
      <c r="C3322" s="196"/>
      <c r="D3322" s="196"/>
      <c r="E3322" s="196"/>
      <c r="F3322" s="196"/>
      <c r="G3322" s="196"/>
      <c r="H3322" s="196"/>
    </row>
    <row r="3323" spans="1:8" s="148" customFormat="1">
      <c r="A3323" s="153"/>
      <c r="B3323" s="153"/>
      <c r="C3323" s="196"/>
      <c r="D3323" s="196"/>
      <c r="E3323" s="196"/>
      <c r="F3323" s="196"/>
      <c r="G3323" s="196"/>
      <c r="H3323" s="196"/>
    </row>
    <row r="3324" spans="1:8" s="148" customFormat="1">
      <c r="A3324" s="153"/>
      <c r="B3324" s="153"/>
      <c r="C3324" s="196"/>
      <c r="D3324" s="196"/>
      <c r="E3324" s="196"/>
      <c r="F3324" s="196"/>
      <c r="G3324" s="196"/>
      <c r="H3324" s="196"/>
    </row>
    <row r="3325" spans="1:8" s="148" customFormat="1">
      <c r="A3325" s="153"/>
      <c r="B3325" s="153"/>
      <c r="C3325" s="196"/>
      <c r="D3325" s="196"/>
      <c r="E3325" s="196"/>
      <c r="F3325" s="196"/>
      <c r="G3325" s="196"/>
      <c r="H3325" s="196"/>
    </row>
    <row r="3326" spans="1:8" s="148" customFormat="1">
      <c r="A3326" s="153"/>
      <c r="B3326" s="153"/>
      <c r="C3326" s="196"/>
      <c r="D3326" s="196"/>
      <c r="E3326" s="196"/>
      <c r="F3326" s="196"/>
      <c r="G3326" s="196"/>
      <c r="H3326" s="196"/>
    </row>
    <row r="3327" spans="1:8" s="148" customFormat="1">
      <c r="A3327" s="153"/>
      <c r="B3327" s="153"/>
      <c r="C3327" s="196"/>
      <c r="D3327" s="196"/>
      <c r="E3327" s="196"/>
      <c r="F3327" s="196"/>
      <c r="G3327" s="196"/>
      <c r="H3327" s="196"/>
    </row>
    <row r="3328" spans="1:8" s="148" customFormat="1">
      <c r="A3328" s="153"/>
      <c r="B3328" s="153"/>
      <c r="C3328" s="196"/>
      <c r="D3328" s="196"/>
      <c r="E3328" s="196"/>
      <c r="F3328" s="196"/>
      <c r="G3328" s="196"/>
      <c r="H3328" s="196"/>
    </row>
    <row r="3329" spans="1:8" s="148" customFormat="1">
      <c r="A3329" s="153"/>
      <c r="B3329" s="153"/>
      <c r="C3329" s="196"/>
      <c r="D3329" s="196"/>
      <c r="E3329" s="196"/>
      <c r="F3329" s="196"/>
      <c r="G3329" s="196"/>
      <c r="H3329" s="196"/>
    </row>
    <row r="3330" spans="1:8" s="148" customFormat="1">
      <c r="A3330" s="153"/>
      <c r="B3330" s="153"/>
      <c r="C3330" s="196"/>
      <c r="D3330" s="196"/>
      <c r="E3330" s="196"/>
      <c r="F3330" s="196"/>
      <c r="G3330" s="196"/>
      <c r="H3330" s="196"/>
    </row>
    <row r="3331" spans="1:8" s="148" customFormat="1">
      <c r="A3331" s="153"/>
      <c r="B3331" s="153"/>
      <c r="C3331" s="196"/>
      <c r="D3331" s="196"/>
      <c r="E3331" s="196"/>
      <c r="F3331" s="196"/>
      <c r="G3331" s="196"/>
      <c r="H3331" s="196"/>
    </row>
    <row r="3332" spans="1:8" s="148" customFormat="1">
      <c r="A3332" s="153"/>
      <c r="B3332" s="153"/>
      <c r="C3332" s="196"/>
      <c r="D3332" s="196"/>
      <c r="E3332" s="196"/>
      <c r="F3332" s="196"/>
      <c r="G3332" s="196"/>
      <c r="H3332" s="196"/>
    </row>
    <row r="3333" spans="1:8" s="148" customFormat="1">
      <c r="A3333" s="153"/>
      <c r="B3333" s="153"/>
      <c r="C3333" s="196"/>
      <c r="D3333" s="196"/>
      <c r="E3333" s="196"/>
      <c r="F3333" s="196"/>
      <c r="G3333" s="196"/>
      <c r="H3333" s="196"/>
    </row>
    <row r="3334" spans="1:8" s="148" customFormat="1">
      <c r="A3334" s="153"/>
      <c r="B3334" s="153"/>
      <c r="C3334" s="196"/>
      <c r="D3334" s="196"/>
      <c r="E3334" s="196"/>
      <c r="F3334" s="196"/>
      <c r="G3334" s="196"/>
      <c r="H3334" s="196"/>
    </row>
    <row r="3335" spans="1:8" s="148" customFormat="1">
      <c r="A3335" s="153"/>
      <c r="B3335" s="153"/>
      <c r="C3335" s="196"/>
      <c r="D3335" s="196"/>
      <c r="E3335" s="196"/>
      <c r="F3335" s="196"/>
      <c r="G3335" s="196"/>
      <c r="H3335" s="196"/>
    </row>
    <row r="3336" spans="1:8" s="148" customFormat="1">
      <c r="A3336" s="153"/>
      <c r="B3336" s="153"/>
      <c r="C3336" s="196"/>
      <c r="D3336" s="196"/>
      <c r="E3336" s="196"/>
      <c r="F3336" s="196"/>
      <c r="G3336" s="196"/>
      <c r="H3336" s="196"/>
    </row>
    <row r="3337" spans="1:8" s="148" customFormat="1">
      <c r="A3337" s="153"/>
      <c r="B3337" s="153"/>
      <c r="C3337" s="196"/>
      <c r="D3337" s="196"/>
      <c r="E3337" s="196"/>
      <c r="F3337" s="196"/>
      <c r="G3337" s="196"/>
      <c r="H3337" s="196"/>
    </row>
    <row r="3338" spans="1:8" s="148" customFormat="1">
      <c r="A3338" s="153"/>
      <c r="B3338" s="153"/>
      <c r="C3338" s="196"/>
      <c r="D3338" s="196"/>
      <c r="E3338" s="196"/>
      <c r="F3338" s="196"/>
      <c r="G3338" s="196"/>
      <c r="H3338" s="196"/>
    </row>
    <row r="3339" spans="1:8" s="148" customFormat="1">
      <c r="A3339" s="153"/>
      <c r="B3339" s="153"/>
      <c r="C3339" s="196"/>
      <c r="D3339" s="196"/>
      <c r="E3339" s="196"/>
      <c r="F3339" s="196"/>
      <c r="G3339" s="196"/>
      <c r="H3339" s="196"/>
    </row>
    <row r="3340" spans="1:8" s="148" customFormat="1">
      <c r="A3340" s="153"/>
      <c r="B3340" s="153"/>
      <c r="C3340" s="196"/>
      <c r="D3340" s="196"/>
      <c r="E3340" s="196"/>
      <c r="F3340" s="196"/>
      <c r="G3340" s="196"/>
      <c r="H3340" s="196"/>
    </row>
    <row r="3341" spans="1:8" s="148" customFormat="1">
      <c r="A3341" s="153"/>
      <c r="B3341" s="153"/>
      <c r="C3341" s="196"/>
      <c r="D3341" s="196"/>
      <c r="E3341" s="196"/>
      <c r="F3341" s="196"/>
      <c r="G3341" s="196"/>
      <c r="H3341" s="196"/>
    </row>
    <row r="3342" spans="1:8" s="148" customFormat="1">
      <c r="A3342" s="153"/>
      <c r="B3342" s="153"/>
      <c r="C3342" s="196"/>
      <c r="D3342" s="196"/>
      <c r="E3342" s="196"/>
      <c r="F3342" s="196"/>
      <c r="G3342" s="196"/>
      <c r="H3342" s="196"/>
    </row>
    <row r="3343" spans="1:8" s="148" customFormat="1">
      <c r="A3343" s="153"/>
      <c r="B3343" s="153"/>
      <c r="C3343" s="196"/>
      <c r="D3343" s="196"/>
      <c r="E3343" s="196"/>
      <c r="F3343" s="196"/>
      <c r="G3343" s="196"/>
      <c r="H3343" s="196"/>
    </row>
    <row r="3344" spans="1:8" s="148" customFormat="1">
      <c r="A3344" s="153"/>
      <c r="B3344" s="153"/>
      <c r="C3344" s="196"/>
      <c r="D3344" s="196"/>
      <c r="E3344" s="196"/>
      <c r="F3344" s="196"/>
      <c r="G3344" s="196"/>
      <c r="H3344" s="196"/>
    </row>
    <row r="3345" spans="1:8" s="148" customFormat="1">
      <c r="A3345" s="153"/>
      <c r="B3345" s="153"/>
      <c r="C3345" s="196"/>
      <c r="D3345" s="196"/>
      <c r="E3345" s="196"/>
      <c r="F3345" s="196"/>
      <c r="G3345" s="196"/>
      <c r="H3345" s="196"/>
    </row>
    <row r="3346" spans="1:8" s="148" customFormat="1">
      <c r="A3346" s="153"/>
      <c r="B3346" s="153"/>
      <c r="C3346" s="196"/>
      <c r="D3346" s="196"/>
      <c r="E3346" s="196"/>
      <c r="F3346" s="196"/>
      <c r="G3346" s="196"/>
      <c r="H3346" s="196"/>
    </row>
    <row r="3347" spans="1:8" s="148" customFormat="1">
      <c r="A3347" s="153"/>
      <c r="B3347" s="153"/>
      <c r="C3347" s="196"/>
      <c r="D3347" s="196"/>
      <c r="E3347" s="196"/>
      <c r="F3347" s="196"/>
      <c r="G3347" s="196"/>
      <c r="H3347" s="196"/>
    </row>
    <row r="3348" spans="1:8" s="148" customFormat="1">
      <c r="A3348" s="153"/>
      <c r="B3348" s="153"/>
      <c r="C3348" s="196"/>
      <c r="D3348" s="196"/>
      <c r="E3348" s="196"/>
      <c r="F3348" s="196"/>
      <c r="G3348" s="196"/>
      <c r="H3348" s="196"/>
    </row>
    <row r="3349" spans="1:8" s="148" customFormat="1">
      <c r="A3349" s="153"/>
      <c r="B3349" s="153"/>
      <c r="C3349" s="196"/>
      <c r="D3349" s="196"/>
      <c r="E3349" s="196"/>
      <c r="F3349" s="196"/>
      <c r="G3349" s="196"/>
      <c r="H3349" s="196"/>
    </row>
    <row r="3350" spans="1:8" s="148" customFormat="1">
      <c r="A3350" s="153"/>
      <c r="B3350" s="153"/>
      <c r="C3350" s="196"/>
      <c r="D3350" s="196"/>
      <c r="E3350" s="196"/>
      <c r="F3350" s="196"/>
      <c r="G3350" s="196"/>
      <c r="H3350" s="196"/>
    </row>
    <row r="3351" spans="1:8" s="148" customFormat="1">
      <c r="A3351" s="153"/>
      <c r="B3351" s="153"/>
      <c r="C3351" s="196"/>
      <c r="D3351" s="196"/>
      <c r="E3351" s="196"/>
      <c r="F3351" s="196"/>
      <c r="G3351" s="196"/>
      <c r="H3351" s="196"/>
    </row>
    <row r="3352" spans="1:8" s="148" customFormat="1">
      <c r="A3352" s="153"/>
      <c r="B3352" s="153"/>
      <c r="C3352" s="196"/>
      <c r="D3352" s="196"/>
      <c r="E3352" s="196"/>
      <c r="F3352" s="196"/>
      <c r="G3352" s="196"/>
      <c r="H3352" s="196"/>
    </row>
    <row r="3353" spans="1:8" s="148" customFormat="1">
      <c r="A3353" s="153"/>
      <c r="B3353" s="153"/>
      <c r="C3353" s="196"/>
      <c r="D3353" s="196"/>
      <c r="E3353" s="196"/>
      <c r="F3353" s="196"/>
      <c r="G3353" s="196"/>
      <c r="H3353" s="196"/>
    </row>
    <row r="3354" spans="1:8" s="148" customFormat="1">
      <c r="A3354" s="153"/>
      <c r="B3354" s="153"/>
      <c r="C3354" s="196"/>
      <c r="D3354" s="196"/>
      <c r="E3354" s="196"/>
      <c r="F3354" s="196"/>
      <c r="G3354" s="196"/>
      <c r="H3354" s="196"/>
    </row>
    <row r="3355" spans="1:8" s="148" customFormat="1">
      <c r="A3355" s="153"/>
      <c r="B3355" s="153"/>
      <c r="C3355" s="196"/>
      <c r="D3355" s="196"/>
      <c r="E3355" s="196"/>
      <c r="F3355" s="196"/>
      <c r="G3355" s="196"/>
      <c r="H3355" s="196"/>
    </row>
    <row r="3356" spans="1:8" s="148" customFormat="1">
      <c r="A3356" s="153"/>
      <c r="B3356" s="153"/>
      <c r="C3356" s="196"/>
      <c r="D3356" s="196"/>
      <c r="E3356" s="196"/>
      <c r="F3356" s="196"/>
      <c r="G3356" s="196"/>
      <c r="H3356" s="196"/>
    </row>
    <row r="3357" spans="1:8" s="148" customFormat="1">
      <c r="A3357" s="153"/>
      <c r="B3357" s="153"/>
      <c r="C3357" s="196"/>
      <c r="D3357" s="196"/>
      <c r="E3357" s="196"/>
      <c r="F3357" s="196"/>
      <c r="G3357" s="196"/>
      <c r="H3357" s="196"/>
    </row>
    <row r="3358" spans="1:8" s="148" customFormat="1">
      <c r="A3358" s="153"/>
      <c r="B3358" s="153"/>
      <c r="C3358" s="196"/>
      <c r="D3358" s="196"/>
      <c r="E3358" s="196"/>
      <c r="F3358" s="196"/>
      <c r="G3358" s="196"/>
      <c r="H3358" s="196"/>
    </row>
    <row r="3359" spans="1:8" s="148" customFormat="1">
      <c r="A3359" s="153"/>
      <c r="B3359" s="153"/>
      <c r="C3359" s="196"/>
      <c r="D3359" s="196"/>
      <c r="E3359" s="196"/>
      <c r="F3359" s="196"/>
      <c r="G3359" s="196"/>
      <c r="H3359" s="196"/>
    </row>
    <row r="3360" spans="1:8" s="148" customFormat="1">
      <c r="A3360" s="153"/>
      <c r="B3360" s="153"/>
      <c r="C3360" s="196"/>
      <c r="D3360" s="196"/>
      <c r="E3360" s="196"/>
      <c r="F3360" s="196"/>
      <c r="G3360" s="196"/>
      <c r="H3360" s="196"/>
    </row>
    <row r="3361" spans="1:8" s="148" customFormat="1">
      <c r="A3361" s="153"/>
      <c r="B3361" s="153"/>
      <c r="C3361" s="196"/>
      <c r="D3361" s="196"/>
      <c r="E3361" s="196"/>
      <c r="F3361" s="196"/>
      <c r="G3361" s="196"/>
      <c r="H3361" s="196"/>
    </row>
    <row r="3362" spans="1:8" s="148" customFormat="1">
      <c r="A3362" s="153"/>
      <c r="B3362" s="153"/>
      <c r="C3362" s="196"/>
      <c r="D3362" s="196"/>
      <c r="E3362" s="196"/>
      <c r="F3362" s="196"/>
      <c r="G3362" s="196"/>
      <c r="H3362" s="196"/>
    </row>
    <row r="3363" spans="1:8" s="148" customFormat="1">
      <c r="A3363" s="153"/>
      <c r="B3363" s="153"/>
      <c r="C3363" s="196"/>
      <c r="D3363" s="196"/>
      <c r="E3363" s="196"/>
      <c r="F3363" s="196"/>
      <c r="G3363" s="196"/>
      <c r="H3363" s="196"/>
    </row>
    <row r="3364" spans="1:8" s="148" customFormat="1">
      <c r="A3364" s="153"/>
      <c r="B3364" s="153"/>
      <c r="C3364" s="196"/>
      <c r="D3364" s="196"/>
      <c r="E3364" s="196"/>
      <c r="F3364" s="196"/>
      <c r="G3364" s="196"/>
      <c r="H3364" s="196"/>
    </row>
    <row r="3365" spans="1:8" s="148" customFormat="1">
      <c r="A3365" s="153"/>
      <c r="B3365" s="153"/>
      <c r="C3365" s="196"/>
      <c r="D3365" s="196"/>
      <c r="E3365" s="196"/>
      <c r="F3365" s="196"/>
      <c r="G3365" s="196"/>
      <c r="H3365" s="196"/>
    </row>
    <row r="3366" spans="1:8" s="148" customFormat="1">
      <c r="A3366" s="153"/>
      <c r="B3366" s="153"/>
      <c r="C3366" s="196"/>
      <c r="D3366" s="196"/>
      <c r="E3366" s="196"/>
      <c r="F3366" s="196"/>
      <c r="G3366" s="196"/>
      <c r="H3366" s="196"/>
    </row>
    <row r="3367" spans="1:8" s="148" customFormat="1">
      <c r="A3367" s="153"/>
      <c r="B3367" s="153"/>
      <c r="C3367" s="196"/>
      <c r="D3367" s="196"/>
      <c r="E3367" s="196"/>
      <c r="F3367" s="196"/>
      <c r="G3367" s="196"/>
      <c r="H3367" s="196"/>
    </row>
    <row r="3368" spans="1:8" s="148" customFormat="1">
      <c r="A3368" s="153"/>
      <c r="B3368" s="153"/>
      <c r="C3368" s="196"/>
      <c r="D3368" s="196"/>
      <c r="E3368" s="196"/>
      <c r="F3368" s="196"/>
      <c r="G3368" s="196"/>
      <c r="H3368" s="196"/>
    </row>
    <row r="3369" spans="1:8" s="148" customFormat="1">
      <c r="A3369" s="153"/>
      <c r="B3369" s="153"/>
      <c r="C3369" s="196"/>
      <c r="D3369" s="196"/>
      <c r="E3369" s="196"/>
      <c r="F3369" s="196"/>
      <c r="G3369" s="196"/>
      <c r="H3369" s="196"/>
    </row>
    <row r="3370" spans="1:8" s="148" customFormat="1">
      <c r="A3370" s="153"/>
      <c r="B3370" s="153"/>
      <c r="C3370" s="196"/>
      <c r="D3370" s="196"/>
      <c r="E3370" s="196"/>
      <c r="F3370" s="196"/>
      <c r="G3370" s="196"/>
      <c r="H3370" s="196"/>
    </row>
    <row r="3371" spans="1:8" s="148" customFormat="1">
      <c r="A3371" s="153"/>
      <c r="B3371" s="153"/>
      <c r="C3371" s="196"/>
      <c r="D3371" s="196"/>
      <c r="E3371" s="196"/>
      <c r="F3371" s="196"/>
      <c r="G3371" s="196"/>
      <c r="H3371" s="196"/>
    </row>
    <row r="3372" spans="1:8" s="148" customFormat="1">
      <c r="A3372" s="153"/>
      <c r="B3372" s="153"/>
      <c r="C3372" s="196"/>
      <c r="D3372" s="196"/>
      <c r="E3372" s="196"/>
      <c r="F3372" s="196"/>
      <c r="G3372" s="196"/>
      <c r="H3372" s="196"/>
    </row>
    <row r="3373" spans="1:8" s="148" customFormat="1">
      <c r="A3373" s="153"/>
      <c r="B3373" s="153"/>
      <c r="C3373" s="196"/>
      <c r="D3373" s="196"/>
      <c r="E3373" s="196"/>
      <c r="F3373" s="196"/>
      <c r="G3373" s="196"/>
      <c r="H3373" s="196"/>
    </row>
    <row r="3374" spans="1:8" s="148" customFormat="1">
      <c r="A3374" s="153"/>
      <c r="B3374" s="153"/>
      <c r="C3374" s="196"/>
      <c r="D3374" s="196"/>
      <c r="E3374" s="196"/>
      <c r="F3374" s="196"/>
      <c r="G3374" s="196"/>
      <c r="H3374" s="196"/>
    </row>
    <row r="3375" spans="1:8" s="148" customFormat="1">
      <c r="A3375" s="153"/>
      <c r="B3375" s="153"/>
      <c r="C3375" s="196"/>
      <c r="D3375" s="196"/>
      <c r="E3375" s="196"/>
      <c r="F3375" s="196"/>
      <c r="G3375" s="196"/>
      <c r="H3375" s="196"/>
    </row>
    <row r="3376" spans="1:8" s="148" customFormat="1">
      <c r="A3376" s="153"/>
      <c r="B3376" s="153"/>
      <c r="C3376" s="196"/>
      <c r="D3376" s="196"/>
      <c r="E3376" s="196"/>
      <c r="F3376" s="196"/>
      <c r="G3376" s="196"/>
      <c r="H3376" s="196"/>
    </row>
    <row r="3377" spans="1:8" s="148" customFormat="1">
      <c r="A3377" s="153"/>
      <c r="B3377" s="153"/>
      <c r="C3377" s="196"/>
      <c r="D3377" s="196"/>
      <c r="E3377" s="196"/>
      <c r="F3377" s="196"/>
      <c r="G3377" s="196"/>
      <c r="H3377" s="196"/>
    </row>
    <row r="3378" spans="1:8" s="148" customFormat="1">
      <c r="A3378" s="153"/>
      <c r="B3378" s="153"/>
      <c r="C3378" s="196"/>
      <c r="D3378" s="196"/>
      <c r="E3378" s="196"/>
      <c r="F3378" s="196"/>
      <c r="G3378" s="196"/>
      <c r="H3378" s="196"/>
    </row>
    <row r="3379" spans="1:8" s="148" customFormat="1">
      <c r="A3379" s="153"/>
      <c r="B3379" s="153"/>
      <c r="C3379" s="196"/>
      <c r="D3379" s="196"/>
      <c r="E3379" s="196"/>
      <c r="F3379" s="196"/>
      <c r="G3379" s="196"/>
      <c r="H3379" s="196"/>
    </row>
    <row r="3380" spans="1:8" s="148" customFormat="1">
      <c r="A3380" s="153"/>
      <c r="B3380" s="153"/>
      <c r="C3380" s="196"/>
      <c r="D3380" s="196"/>
      <c r="E3380" s="196"/>
      <c r="F3380" s="196"/>
      <c r="G3380" s="196"/>
      <c r="H3380" s="196"/>
    </row>
    <row r="3381" spans="1:8" s="148" customFormat="1">
      <c r="A3381" s="153"/>
      <c r="B3381" s="153"/>
      <c r="C3381" s="196"/>
      <c r="D3381" s="196"/>
      <c r="E3381" s="196"/>
      <c r="F3381" s="196"/>
      <c r="G3381" s="196"/>
      <c r="H3381" s="196"/>
    </row>
    <row r="3382" spans="1:8" s="148" customFormat="1">
      <c r="A3382" s="153"/>
      <c r="B3382" s="153"/>
      <c r="C3382" s="196"/>
      <c r="D3382" s="196"/>
      <c r="E3382" s="196"/>
      <c r="F3382" s="196"/>
      <c r="G3382" s="196"/>
      <c r="H3382" s="196"/>
    </row>
    <row r="3383" spans="1:8" s="148" customFormat="1">
      <c r="A3383" s="153"/>
      <c r="B3383" s="153"/>
      <c r="C3383" s="196"/>
      <c r="D3383" s="196"/>
      <c r="E3383" s="196"/>
      <c r="F3383" s="196"/>
      <c r="G3383" s="196"/>
      <c r="H3383" s="196"/>
    </row>
    <row r="3384" spans="1:8" s="148" customFormat="1">
      <c r="A3384" s="153"/>
      <c r="B3384" s="153"/>
      <c r="C3384" s="196"/>
      <c r="D3384" s="196"/>
      <c r="E3384" s="196"/>
      <c r="F3384" s="196"/>
      <c r="G3384" s="196"/>
      <c r="H3384" s="196"/>
    </row>
    <row r="3385" spans="1:8" s="148" customFormat="1">
      <c r="A3385" s="153"/>
      <c r="B3385" s="153"/>
      <c r="C3385" s="196"/>
      <c r="D3385" s="196"/>
      <c r="E3385" s="196"/>
      <c r="F3385" s="196"/>
      <c r="G3385" s="196"/>
      <c r="H3385" s="196"/>
    </row>
    <row r="3386" spans="1:8" s="148" customFormat="1">
      <c r="A3386" s="153"/>
      <c r="B3386" s="153"/>
      <c r="C3386" s="196"/>
      <c r="D3386" s="196"/>
      <c r="E3386" s="196"/>
      <c r="F3386" s="196"/>
      <c r="G3386" s="196"/>
      <c r="H3386" s="196"/>
    </row>
    <row r="3387" spans="1:8" s="148" customFormat="1">
      <c r="A3387" s="153"/>
      <c r="B3387" s="153"/>
      <c r="C3387" s="196"/>
      <c r="D3387" s="196"/>
      <c r="E3387" s="196"/>
      <c r="F3387" s="196"/>
      <c r="G3387" s="196"/>
      <c r="H3387" s="196"/>
    </row>
    <row r="3388" spans="1:8" s="148" customFormat="1">
      <c r="A3388" s="153"/>
      <c r="B3388" s="153"/>
      <c r="C3388" s="196"/>
      <c r="D3388" s="196"/>
      <c r="E3388" s="196"/>
      <c r="F3388" s="196"/>
      <c r="G3388" s="196"/>
      <c r="H3388" s="196"/>
    </row>
    <row r="3389" spans="1:8" s="148" customFormat="1">
      <c r="A3389" s="153"/>
      <c r="B3389" s="153"/>
      <c r="C3389" s="196"/>
      <c r="D3389" s="196"/>
      <c r="E3389" s="196"/>
      <c r="F3389" s="196"/>
      <c r="G3389" s="196"/>
      <c r="H3389" s="196"/>
    </row>
    <row r="3390" spans="1:8" s="148" customFormat="1">
      <c r="A3390" s="153"/>
      <c r="B3390" s="153"/>
      <c r="C3390" s="196"/>
      <c r="D3390" s="196"/>
      <c r="E3390" s="196"/>
      <c r="F3390" s="196"/>
      <c r="G3390" s="196"/>
      <c r="H3390" s="196"/>
    </row>
    <row r="3391" spans="1:8" s="148" customFormat="1">
      <c r="A3391" s="153"/>
      <c r="B3391" s="153"/>
      <c r="C3391" s="196"/>
      <c r="D3391" s="196"/>
      <c r="E3391" s="196"/>
      <c r="F3391" s="196"/>
      <c r="G3391" s="196"/>
      <c r="H3391" s="196"/>
    </row>
    <row r="3392" spans="1:8" s="148" customFormat="1">
      <c r="A3392" s="153"/>
      <c r="B3392" s="153"/>
      <c r="C3392" s="196"/>
      <c r="D3392" s="196"/>
      <c r="E3392" s="196"/>
      <c r="F3392" s="196"/>
      <c r="G3392" s="196"/>
      <c r="H3392" s="196"/>
    </row>
    <row r="3393" spans="1:8" s="148" customFormat="1">
      <c r="A3393" s="153"/>
      <c r="B3393" s="153"/>
      <c r="C3393" s="196"/>
      <c r="D3393" s="196"/>
      <c r="E3393" s="196"/>
      <c r="F3393" s="196"/>
      <c r="G3393" s="196"/>
      <c r="H3393" s="196"/>
    </row>
    <row r="3394" spans="1:8" s="148" customFormat="1">
      <c r="A3394" s="153"/>
      <c r="B3394" s="153"/>
      <c r="C3394" s="196"/>
      <c r="D3394" s="196"/>
      <c r="E3394" s="196"/>
      <c r="F3394" s="196"/>
      <c r="G3394" s="196"/>
      <c r="H3394" s="196"/>
    </row>
    <row r="3395" spans="1:8" s="148" customFormat="1">
      <c r="A3395" s="153"/>
      <c r="B3395" s="153"/>
      <c r="C3395" s="196"/>
      <c r="D3395" s="196"/>
      <c r="E3395" s="196"/>
      <c r="F3395" s="196"/>
      <c r="G3395" s="196"/>
      <c r="H3395" s="196"/>
    </row>
    <row r="3396" spans="1:8" s="148" customFormat="1">
      <c r="A3396" s="153"/>
      <c r="B3396" s="153"/>
      <c r="C3396" s="196"/>
      <c r="D3396" s="196"/>
      <c r="E3396" s="196"/>
      <c r="F3396" s="196"/>
      <c r="G3396" s="196"/>
      <c r="H3396" s="196"/>
    </row>
    <row r="3397" spans="1:8" s="148" customFormat="1">
      <c r="A3397" s="153"/>
      <c r="B3397" s="153"/>
      <c r="C3397" s="196"/>
      <c r="D3397" s="196"/>
      <c r="E3397" s="196"/>
      <c r="F3397" s="196"/>
      <c r="G3397" s="196"/>
      <c r="H3397" s="196"/>
    </row>
    <row r="3398" spans="1:8" s="148" customFormat="1">
      <c r="A3398" s="153"/>
      <c r="B3398" s="153"/>
      <c r="C3398" s="196"/>
      <c r="D3398" s="196"/>
      <c r="E3398" s="196"/>
      <c r="F3398" s="196"/>
      <c r="G3398" s="196"/>
      <c r="H3398" s="196"/>
    </row>
    <row r="3399" spans="1:8" s="148" customFormat="1">
      <c r="A3399" s="153"/>
      <c r="B3399" s="153"/>
      <c r="C3399" s="196"/>
      <c r="D3399" s="196"/>
      <c r="E3399" s="196"/>
      <c r="F3399" s="196"/>
      <c r="G3399" s="196"/>
      <c r="H3399" s="196"/>
    </row>
    <row r="3400" spans="1:8" s="148" customFormat="1">
      <c r="A3400" s="153"/>
      <c r="B3400" s="153"/>
      <c r="C3400" s="196"/>
      <c r="D3400" s="196"/>
      <c r="E3400" s="196"/>
      <c r="F3400" s="196"/>
      <c r="G3400" s="196"/>
      <c r="H3400" s="196"/>
    </row>
    <row r="3401" spans="1:8" s="148" customFormat="1">
      <c r="A3401" s="153"/>
      <c r="B3401" s="153"/>
      <c r="C3401" s="196"/>
      <c r="D3401" s="196"/>
      <c r="E3401" s="196"/>
      <c r="F3401" s="196"/>
      <c r="G3401" s="196"/>
      <c r="H3401" s="196"/>
    </row>
    <row r="3402" spans="1:8" s="148" customFormat="1">
      <c r="A3402" s="153"/>
      <c r="B3402" s="153"/>
      <c r="C3402" s="196"/>
      <c r="D3402" s="196"/>
      <c r="E3402" s="196"/>
      <c r="F3402" s="196"/>
      <c r="G3402" s="196"/>
      <c r="H3402" s="196"/>
    </row>
    <row r="3403" spans="1:8" s="148" customFormat="1">
      <c r="A3403" s="153"/>
      <c r="B3403" s="153"/>
      <c r="C3403" s="196"/>
      <c r="D3403" s="196"/>
      <c r="E3403" s="196"/>
      <c r="F3403" s="196"/>
      <c r="G3403" s="196"/>
      <c r="H3403" s="196"/>
    </row>
    <row r="3404" spans="1:8" s="148" customFormat="1">
      <c r="A3404" s="153"/>
      <c r="B3404" s="153"/>
      <c r="C3404" s="196"/>
      <c r="D3404" s="196"/>
      <c r="E3404" s="196"/>
      <c r="F3404" s="196"/>
      <c r="G3404" s="196"/>
      <c r="H3404" s="196"/>
    </row>
    <row r="3405" spans="1:8" s="148" customFormat="1">
      <c r="A3405" s="153"/>
      <c r="B3405" s="153"/>
      <c r="C3405" s="196"/>
      <c r="D3405" s="196"/>
      <c r="E3405" s="196"/>
      <c r="F3405" s="196"/>
      <c r="G3405" s="196"/>
      <c r="H3405" s="196"/>
    </row>
    <row r="3406" spans="1:8" s="148" customFormat="1">
      <c r="A3406" s="153"/>
      <c r="B3406" s="153"/>
      <c r="C3406" s="196"/>
      <c r="D3406" s="196"/>
      <c r="E3406" s="196"/>
      <c r="F3406" s="196"/>
      <c r="G3406" s="196"/>
      <c r="H3406" s="196"/>
    </row>
    <row r="3407" spans="1:8" s="148" customFormat="1">
      <c r="A3407" s="153"/>
      <c r="B3407" s="153"/>
      <c r="C3407" s="196"/>
      <c r="D3407" s="196"/>
      <c r="E3407" s="196"/>
      <c r="F3407" s="196"/>
      <c r="G3407" s="196"/>
      <c r="H3407" s="196"/>
    </row>
    <row r="3408" spans="1:8" s="148" customFormat="1">
      <c r="A3408" s="153"/>
      <c r="B3408" s="153"/>
      <c r="C3408" s="196"/>
      <c r="D3408" s="196"/>
      <c r="E3408" s="196"/>
      <c r="F3408" s="196"/>
      <c r="G3408" s="196"/>
      <c r="H3408" s="196"/>
    </row>
    <row r="3409" spans="1:8" s="148" customFormat="1">
      <c r="A3409" s="153"/>
      <c r="B3409" s="153"/>
      <c r="C3409" s="196"/>
      <c r="D3409" s="196"/>
      <c r="E3409" s="196"/>
      <c r="F3409" s="196"/>
      <c r="G3409" s="196"/>
      <c r="H3409" s="196"/>
    </row>
    <row r="3410" spans="1:8" s="148" customFormat="1">
      <c r="A3410" s="153"/>
      <c r="B3410" s="153"/>
      <c r="C3410" s="196"/>
      <c r="D3410" s="196"/>
      <c r="E3410" s="196"/>
      <c r="F3410" s="196"/>
      <c r="G3410" s="196"/>
      <c r="H3410" s="196"/>
    </row>
    <row r="3411" spans="1:8" s="148" customFormat="1">
      <c r="A3411" s="153"/>
      <c r="B3411" s="153"/>
      <c r="C3411" s="196"/>
      <c r="D3411" s="196"/>
      <c r="E3411" s="196"/>
      <c r="F3411" s="196"/>
      <c r="G3411" s="196"/>
      <c r="H3411" s="196"/>
    </row>
    <row r="3412" spans="1:8" s="148" customFormat="1">
      <c r="A3412" s="153"/>
      <c r="B3412" s="153"/>
      <c r="C3412" s="196"/>
      <c r="D3412" s="196"/>
      <c r="E3412" s="196"/>
      <c r="F3412" s="196"/>
      <c r="G3412" s="196"/>
      <c r="H3412" s="196"/>
    </row>
    <row r="3413" spans="1:8" s="148" customFormat="1">
      <c r="A3413" s="153"/>
      <c r="B3413" s="153"/>
      <c r="C3413" s="196"/>
      <c r="D3413" s="196"/>
      <c r="E3413" s="196"/>
      <c r="F3413" s="196"/>
      <c r="G3413" s="196"/>
      <c r="H3413" s="196"/>
    </row>
    <row r="3414" spans="1:8" s="148" customFormat="1">
      <c r="A3414" s="153"/>
      <c r="B3414" s="153"/>
      <c r="C3414" s="196"/>
      <c r="D3414" s="196"/>
      <c r="E3414" s="196"/>
      <c r="F3414" s="196"/>
      <c r="G3414" s="196"/>
      <c r="H3414" s="196"/>
    </row>
    <row r="3415" spans="1:8" s="148" customFormat="1">
      <c r="A3415" s="153"/>
      <c r="B3415" s="153"/>
      <c r="C3415" s="196"/>
      <c r="D3415" s="196"/>
      <c r="E3415" s="196"/>
      <c r="F3415" s="196"/>
      <c r="G3415" s="196"/>
      <c r="H3415" s="196"/>
    </row>
    <row r="3416" spans="1:8" s="148" customFormat="1">
      <c r="A3416" s="153"/>
      <c r="B3416" s="153"/>
      <c r="C3416" s="196"/>
      <c r="D3416" s="196"/>
      <c r="E3416" s="196"/>
      <c r="F3416" s="196"/>
      <c r="G3416" s="196"/>
      <c r="H3416" s="196"/>
    </row>
    <row r="3417" spans="1:8" s="148" customFormat="1">
      <c r="A3417" s="153"/>
      <c r="B3417" s="153"/>
      <c r="C3417" s="196"/>
      <c r="D3417" s="196"/>
      <c r="E3417" s="196"/>
      <c r="F3417" s="196"/>
      <c r="G3417" s="196"/>
      <c r="H3417" s="196"/>
    </row>
    <row r="3418" spans="1:8" s="148" customFormat="1">
      <c r="A3418" s="153"/>
      <c r="B3418" s="153"/>
      <c r="C3418" s="196"/>
      <c r="D3418" s="196"/>
      <c r="E3418" s="196"/>
      <c r="F3418" s="196"/>
      <c r="G3418" s="196"/>
      <c r="H3418" s="196"/>
    </row>
    <row r="3419" spans="1:8" s="148" customFormat="1">
      <c r="A3419" s="153"/>
      <c r="B3419" s="153"/>
      <c r="C3419" s="196"/>
      <c r="D3419" s="196"/>
      <c r="E3419" s="196"/>
      <c r="F3419" s="196"/>
      <c r="G3419" s="196"/>
      <c r="H3419" s="196"/>
    </row>
    <row r="3420" spans="1:8" s="148" customFormat="1">
      <c r="A3420" s="153"/>
      <c r="B3420" s="153"/>
      <c r="C3420" s="196"/>
      <c r="D3420" s="196"/>
      <c r="E3420" s="196"/>
      <c r="F3420" s="196"/>
      <c r="G3420" s="196"/>
      <c r="H3420" s="196"/>
    </row>
    <row r="3421" spans="1:8" s="148" customFormat="1">
      <c r="A3421" s="153"/>
      <c r="B3421" s="153"/>
      <c r="C3421" s="196"/>
      <c r="D3421" s="196"/>
      <c r="E3421" s="196"/>
      <c r="F3421" s="196"/>
      <c r="G3421" s="196"/>
      <c r="H3421" s="196"/>
    </row>
    <row r="3422" spans="1:8" s="148" customFormat="1">
      <c r="A3422" s="153"/>
      <c r="B3422" s="153"/>
      <c r="C3422" s="196"/>
      <c r="D3422" s="196"/>
      <c r="E3422" s="196"/>
      <c r="F3422" s="196"/>
      <c r="G3422" s="196"/>
      <c r="H3422" s="196"/>
    </row>
    <row r="3423" spans="1:8" s="148" customFormat="1">
      <c r="A3423" s="153"/>
      <c r="B3423" s="153"/>
      <c r="C3423" s="196"/>
      <c r="D3423" s="196"/>
      <c r="E3423" s="196"/>
      <c r="F3423" s="196"/>
      <c r="G3423" s="196"/>
      <c r="H3423" s="196"/>
    </row>
    <row r="3424" spans="1:8" s="148" customFormat="1">
      <c r="A3424" s="153"/>
      <c r="B3424" s="153"/>
      <c r="C3424" s="196"/>
      <c r="D3424" s="196"/>
      <c r="E3424" s="196"/>
      <c r="F3424" s="196"/>
      <c r="G3424" s="196"/>
      <c r="H3424" s="196"/>
    </row>
    <row r="3425" spans="1:8" s="148" customFormat="1">
      <c r="A3425" s="153"/>
      <c r="B3425" s="153"/>
      <c r="C3425" s="196"/>
      <c r="D3425" s="196"/>
      <c r="E3425" s="196"/>
      <c r="F3425" s="196"/>
      <c r="G3425" s="196"/>
      <c r="H3425" s="196"/>
    </row>
    <row r="3426" spans="1:8" s="148" customFormat="1">
      <c r="A3426" s="153"/>
      <c r="B3426" s="153"/>
      <c r="C3426" s="196"/>
      <c r="D3426" s="196"/>
      <c r="E3426" s="196"/>
      <c r="F3426" s="196"/>
      <c r="G3426" s="196"/>
      <c r="H3426" s="196"/>
    </row>
    <row r="3427" spans="1:8" s="148" customFormat="1">
      <c r="A3427" s="153"/>
      <c r="B3427" s="153"/>
      <c r="C3427" s="196"/>
      <c r="D3427" s="196"/>
      <c r="E3427" s="196"/>
      <c r="F3427" s="196"/>
      <c r="G3427" s="196"/>
      <c r="H3427" s="196"/>
    </row>
    <row r="3428" spans="1:8" s="148" customFormat="1">
      <c r="A3428" s="153"/>
      <c r="B3428" s="153"/>
      <c r="C3428" s="196"/>
      <c r="D3428" s="196"/>
      <c r="E3428" s="196"/>
      <c r="F3428" s="196"/>
      <c r="G3428" s="196"/>
      <c r="H3428" s="196"/>
    </row>
    <row r="3429" spans="1:8" s="148" customFormat="1">
      <c r="A3429" s="153"/>
      <c r="B3429" s="153"/>
      <c r="C3429" s="196"/>
      <c r="D3429" s="196"/>
      <c r="E3429" s="196"/>
      <c r="F3429" s="196"/>
      <c r="G3429" s="196"/>
      <c r="H3429" s="196"/>
    </row>
    <row r="3430" spans="1:8" s="148" customFormat="1">
      <c r="A3430" s="153"/>
      <c r="B3430" s="153"/>
      <c r="C3430" s="196"/>
      <c r="D3430" s="196"/>
      <c r="E3430" s="196"/>
      <c r="F3430" s="196"/>
      <c r="G3430" s="196"/>
      <c r="H3430" s="196"/>
    </row>
    <row r="3431" spans="1:8" s="148" customFormat="1">
      <c r="A3431" s="153"/>
      <c r="B3431" s="153"/>
      <c r="C3431" s="196"/>
      <c r="D3431" s="196"/>
      <c r="E3431" s="196"/>
      <c r="F3431" s="196"/>
      <c r="G3431" s="196"/>
      <c r="H3431" s="196"/>
    </row>
    <row r="3432" spans="1:8" s="148" customFormat="1">
      <c r="A3432" s="153"/>
      <c r="B3432" s="153"/>
      <c r="C3432" s="196"/>
      <c r="D3432" s="196"/>
      <c r="E3432" s="196"/>
      <c r="F3432" s="196"/>
      <c r="G3432" s="196"/>
      <c r="H3432" s="196"/>
    </row>
    <row r="3433" spans="1:8" s="148" customFormat="1">
      <c r="A3433" s="153"/>
      <c r="B3433" s="153"/>
      <c r="C3433" s="196"/>
      <c r="D3433" s="196"/>
      <c r="E3433" s="196"/>
      <c r="F3433" s="196"/>
      <c r="G3433" s="196"/>
      <c r="H3433" s="196"/>
    </row>
    <row r="3434" spans="1:8" s="148" customFormat="1">
      <c r="A3434" s="153"/>
      <c r="B3434" s="153"/>
      <c r="C3434" s="196"/>
      <c r="D3434" s="196"/>
      <c r="E3434" s="196"/>
      <c r="F3434" s="196"/>
      <c r="G3434" s="196"/>
      <c r="H3434" s="196"/>
    </row>
    <row r="3435" spans="1:8" s="148" customFormat="1">
      <c r="A3435" s="153"/>
      <c r="B3435" s="153"/>
      <c r="C3435" s="196"/>
      <c r="D3435" s="196"/>
      <c r="E3435" s="196"/>
      <c r="F3435" s="196"/>
      <c r="G3435" s="196"/>
      <c r="H3435" s="196"/>
    </row>
    <row r="3436" spans="1:8" s="148" customFormat="1">
      <c r="A3436" s="153"/>
      <c r="B3436" s="153"/>
      <c r="C3436" s="196"/>
      <c r="D3436" s="196"/>
      <c r="E3436" s="196"/>
      <c r="F3436" s="196"/>
      <c r="G3436" s="196"/>
      <c r="H3436" s="196"/>
    </row>
    <row r="3437" spans="1:8" s="148" customFormat="1">
      <c r="A3437" s="153"/>
      <c r="B3437" s="153"/>
      <c r="C3437" s="196"/>
      <c r="D3437" s="196"/>
      <c r="E3437" s="196"/>
      <c r="F3437" s="196"/>
      <c r="G3437" s="196"/>
      <c r="H3437" s="196"/>
    </row>
    <row r="3438" spans="1:8" s="148" customFormat="1">
      <c r="A3438" s="153"/>
      <c r="B3438" s="153"/>
      <c r="C3438" s="196"/>
      <c r="D3438" s="196"/>
      <c r="E3438" s="196"/>
      <c r="F3438" s="196"/>
      <c r="G3438" s="196"/>
      <c r="H3438" s="196"/>
    </row>
    <row r="3439" spans="1:8" s="148" customFormat="1">
      <c r="A3439" s="153"/>
      <c r="B3439" s="153"/>
      <c r="C3439" s="196"/>
      <c r="D3439" s="196"/>
      <c r="E3439" s="196"/>
      <c r="F3439" s="196"/>
      <c r="G3439" s="196"/>
      <c r="H3439" s="196"/>
    </row>
    <row r="3440" spans="1:8" s="148" customFormat="1">
      <c r="A3440" s="153"/>
      <c r="B3440" s="153"/>
      <c r="C3440" s="196"/>
      <c r="D3440" s="196"/>
      <c r="E3440" s="196"/>
      <c r="F3440" s="196"/>
      <c r="G3440" s="196"/>
      <c r="H3440" s="196"/>
    </row>
    <row r="3441" spans="1:8" s="148" customFormat="1">
      <c r="A3441" s="153"/>
      <c r="B3441" s="153"/>
      <c r="C3441" s="196"/>
      <c r="D3441" s="196"/>
      <c r="E3441" s="196"/>
      <c r="F3441" s="196"/>
      <c r="G3441" s="196"/>
      <c r="H3441" s="196"/>
    </row>
    <row r="3442" spans="1:8" s="148" customFormat="1">
      <c r="A3442" s="153"/>
      <c r="B3442" s="153"/>
      <c r="C3442" s="196"/>
      <c r="D3442" s="196"/>
      <c r="E3442" s="196"/>
      <c r="F3442" s="196"/>
      <c r="G3442" s="196"/>
      <c r="H3442" s="196"/>
    </row>
    <row r="3443" spans="1:8" s="148" customFormat="1">
      <c r="A3443" s="153"/>
      <c r="B3443" s="153"/>
      <c r="C3443" s="196"/>
      <c r="D3443" s="196"/>
      <c r="E3443" s="196"/>
      <c r="F3443" s="196"/>
      <c r="G3443" s="196"/>
      <c r="H3443" s="196"/>
    </row>
    <row r="3444" spans="1:8" s="148" customFormat="1">
      <c r="A3444" s="153"/>
      <c r="B3444" s="153"/>
      <c r="C3444" s="196"/>
      <c r="D3444" s="196"/>
      <c r="E3444" s="196"/>
      <c r="F3444" s="196"/>
      <c r="G3444" s="196"/>
      <c r="H3444" s="196"/>
    </row>
    <row r="3445" spans="1:8" s="148" customFormat="1">
      <c r="A3445" s="153"/>
      <c r="B3445" s="153"/>
      <c r="C3445" s="196"/>
      <c r="D3445" s="196"/>
      <c r="E3445" s="196"/>
      <c r="F3445" s="196"/>
      <c r="G3445" s="196"/>
      <c r="H3445" s="196"/>
    </row>
    <row r="3446" spans="1:8" s="148" customFormat="1">
      <c r="A3446" s="153"/>
      <c r="B3446" s="153"/>
      <c r="C3446" s="196"/>
      <c r="D3446" s="196"/>
      <c r="E3446" s="196"/>
      <c r="F3446" s="196"/>
      <c r="G3446" s="196"/>
      <c r="H3446" s="196"/>
    </row>
    <row r="3447" spans="1:8" s="148" customFormat="1">
      <c r="A3447" s="153"/>
      <c r="B3447" s="153"/>
      <c r="C3447" s="196"/>
      <c r="D3447" s="196"/>
      <c r="E3447" s="196"/>
      <c r="F3447" s="196"/>
      <c r="G3447" s="196"/>
      <c r="H3447" s="196"/>
    </row>
    <row r="3448" spans="1:8" s="148" customFormat="1">
      <c r="A3448" s="153"/>
      <c r="B3448" s="153"/>
      <c r="C3448" s="196"/>
      <c r="D3448" s="196"/>
      <c r="E3448" s="196"/>
      <c r="F3448" s="196"/>
      <c r="G3448" s="196"/>
      <c r="H3448" s="196"/>
    </row>
    <row r="3449" spans="1:8" s="148" customFormat="1">
      <c r="A3449" s="153"/>
      <c r="B3449" s="153"/>
      <c r="C3449" s="196"/>
      <c r="D3449" s="196"/>
      <c r="E3449" s="196"/>
      <c r="F3449" s="196"/>
      <c r="G3449" s="196"/>
      <c r="H3449" s="196"/>
    </row>
    <row r="3450" spans="1:8" s="148" customFormat="1">
      <c r="A3450" s="153"/>
      <c r="B3450" s="153"/>
      <c r="C3450" s="196"/>
      <c r="D3450" s="196"/>
      <c r="E3450" s="196"/>
      <c r="F3450" s="196"/>
      <c r="G3450" s="196"/>
      <c r="H3450" s="196"/>
    </row>
    <row r="3451" spans="1:8" s="148" customFormat="1">
      <c r="A3451" s="153"/>
      <c r="B3451" s="153"/>
      <c r="C3451" s="196"/>
      <c r="D3451" s="196"/>
      <c r="E3451" s="196"/>
      <c r="F3451" s="196"/>
      <c r="G3451" s="196"/>
      <c r="H3451" s="196"/>
    </row>
    <row r="3452" spans="1:8" s="148" customFormat="1">
      <c r="A3452" s="153"/>
      <c r="B3452" s="153"/>
      <c r="C3452" s="196"/>
      <c r="D3452" s="196"/>
      <c r="E3452" s="196"/>
      <c r="F3452" s="196"/>
      <c r="G3452" s="196"/>
      <c r="H3452" s="196"/>
    </row>
    <row r="3453" spans="1:8" s="148" customFormat="1">
      <c r="A3453" s="153"/>
      <c r="B3453" s="153"/>
      <c r="C3453" s="196"/>
      <c r="D3453" s="196"/>
      <c r="E3453" s="196"/>
      <c r="F3453" s="196"/>
      <c r="G3453" s="196"/>
      <c r="H3453" s="196"/>
    </row>
    <row r="3454" spans="1:8" s="148" customFormat="1">
      <c r="A3454" s="153"/>
      <c r="B3454" s="153"/>
      <c r="C3454" s="196"/>
      <c r="D3454" s="196"/>
      <c r="E3454" s="196"/>
      <c r="F3454" s="196"/>
      <c r="G3454" s="196"/>
      <c r="H3454" s="196"/>
    </row>
    <row r="3455" spans="1:8" s="148" customFormat="1">
      <c r="A3455" s="153"/>
      <c r="B3455" s="153"/>
      <c r="C3455" s="196"/>
      <c r="D3455" s="196"/>
      <c r="E3455" s="196"/>
      <c r="F3455" s="196"/>
      <c r="G3455" s="196"/>
      <c r="H3455" s="196"/>
    </row>
    <row r="3456" spans="1:8" s="148" customFormat="1">
      <c r="A3456" s="153"/>
      <c r="B3456" s="153"/>
      <c r="C3456" s="196"/>
      <c r="D3456" s="196"/>
      <c r="E3456" s="196"/>
      <c r="F3456" s="196"/>
      <c r="G3456" s="196"/>
      <c r="H3456" s="196"/>
    </row>
    <row r="3457" spans="1:8" s="148" customFormat="1">
      <c r="A3457" s="153"/>
      <c r="B3457" s="153"/>
      <c r="C3457" s="196"/>
      <c r="D3457" s="196"/>
      <c r="E3457" s="196"/>
      <c r="F3457" s="196"/>
      <c r="G3457" s="196"/>
      <c r="H3457" s="196"/>
    </row>
    <row r="3458" spans="1:8" s="148" customFormat="1">
      <c r="A3458" s="153"/>
      <c r="B3458" s="153"/>
      <c r="C3458" s="196"/>
      <c r="D3458" s="196"/>
      <c r="E3458" s="196"/>
      <c r="F3458" s="196"/>
      <c r="G3458" s="196"/>
      <c r="H3458" s="196"/>
    </row>
    <row r="3459" spans="1:8" s="148" customFormat="1">
      <c r="A3459" s="153"/>
      <c r="B3459" s="153"/>
      <c r="C3459" s="196"/>
      <c r="D3459" s="196"/>
      <c r="E3459" s="196"/>
      <c r="F3459" s="196"/>
      <c r="G3459" s="196"/>
      <c r="H3459" s="196"/>
    </row>
    <row r="3460" spans="1:8" s="148" customFormat="1">
      <c r="A3460" s="153"/>
      <c r="B3460" s="153"/>
      <c r="C3460" s="196"/>
      <c r="D3460" s="196"/>
      <c r="E3460" s="196"/>
      <c r="F3460" s="196"/>
      <c r="G3460" s="196"/>
      <c r="H3460" s="196"/>
    </row>
    <row r="3461" spans="1:8" s="148" customFormat="1">
      <c r="A3461" s="153"/>
      <c r="B3461" s="153"/>
      <c r="C3461" s="196"/>
      <c r="D3461" s="196"/>
      <c r="E3461" s="196"/>
      <c r="F3461" s="196"/>
      <c r="G3461" s="196"/>
      <c r="H3461" s="196"/>
    </row>
    <row r="3462" spans="1:8" s="148" customFormat="1">
      <c r="A3462" s="153"/>
      <c r="B3462" s="153"/>
      <c r="C3462" s="196"/>
      <c r="D3462" s="196"/>
      <c r="E3462" s="196"/>
      <c r="F3462" s="196"/>
      <c r="G3462" s="196"/>
      <c r="H3462" s="196"/>
    </row>
    <row r="3463" spans="1:8" s="148" customFormat="1">
      <c r="A3463" s="153"/>
      <c r="B3463" s="153"/>
      <c r="C3463" s="196"/>
      <c r="D3463" s="196"/>
      <c r="E3463" s="196"/>
      <c r="F3463" s="196"/>
      <c r="G3463" s="196"/>
      <c r="H3463" s="196"/>
    </row>
    <row r="3464" spans="1:8" s="148" customFormat="1">
      <c r="A3464" s="153"/>
      <c r="B3464" s="153"/>
      <c r="C3464" s="196"/>
      <c r="D3464" s="196"/>
      <c r="E3464" s="196"/>
      <c r="F3464" s="196"/>
      <c r="G3464" s="196"/>
      <c r="H3464" s="196"/>
    </row>
    <row r="3465" spans="1:8" s="148" customFormat="1">
      <c r="A3465" s="153"/>
      <c r="B3465" s="153"/>
      <c r="C3465" s="196"/>
      <c r="D3465" s="196"/>
      <c r="E3465" s="196"/>
      <c r="F3465" s="196"/>
      <c r="G3465" s="196"/>
      <c r="H3465" s="196"/>
    </row>
    <row r="3466" spans="1:8" s="148" customFormat="1">
      <c r="A3466" s="153"/>
      <c r="B3466" s="153"/>
      <c r="C3466" s="196"/>
      <c r="D3466" s="196"/>
      <c r="E3466" s="196"/>
      <c r="F3466" s="196"/>
      <c r="G3466" s="196"/>
      <c r="H3466" s="196"/>
    </row>
    <row r="3467" spans="1:8" s="148" customFormat="1">
      <c r="A3467" s="153"/>
      <c r="B3467" s="153"/>
      <c r="C3467" s="196"/>
      <c r="D3467" s="196"/>
      <c r="E3467" s="196"/>
      <c r="F3467" s="196"/>
      <c r="G3467" s="196"/>
      <c r="H3467" s="196"/>
    </row>
    <row r="3468" spans="1:8" s="148" customFormat="1">
      <c r="A3468" s="153"/>
      <c r="B3468" s="153"/>
      <c r="C3468" s="196"/>
      <c r="D3468" s="196"/>
      <c r="E3468" s="196"/>
      <c r="F3468" s="196"/>
      <c r="G3468" s="196"/>
      <c r="H3468" s="196"/>
    </row>
    <row r="3469" spans="1:8" s="148" customFormat="1">
      <c r="A3469" s="153"/>
      <c r="B3469" s="153"/>
      <c r="C3469" s="196"/>
      <c r="D3469" s="196"/>
      <c r="E3469" s="196"/>
      <c r="F3469" s="196"/>
      <c r="G3469" s="196"/>
      <c r="H3469" s="196"/>
    </row>
    <row r="3470" spans="1:8" s="148" customFormat="1">
      <c r="A3470" s="153"/>
      <c r="B3470" s="153"/>
      <c r="C3470" s="196"/>
      <c r="D3470" s="196"/>
      <c r="E3470" s="196"/>
      <c r="F3470" s="196"/>
      <c r="G3470" s="196"/>
      <c r="H3470" s="196"/>
    </row>
    <row r="3471" spans="1:8" s="148" customFormat="1">
      <c r="A3471" s="153"/>
      <c r="B3471" s="153"/>
      <c r="C3471" s="196"/>
      <c r="D3471" s="196"/>
      <c r="E3471" s="196"/>
      <c r="F3471" s="196"/>
      <c r="G3471" s="196"/>
      <c r="H3471" s="196"/>
    </row>
    <row r="3472" spans="1:8" s="148" customFormat="1">
      <c r="A3472" s="153"/>
      <c r="B3472" s="153"/>
      <c r="C3472" s="196"/>
      <c r="D3472" s="196"/>
      <c r="E3472" s="196"/>
      <c r="F3472" s="196"/>
      <c r="G3472" s="196"/>
      <c r="H3472" s="196"/>
    </row>
    <row r="3473" spans="1:8" s="148" customFormat="1">
      <c r="A3473" s="153"/>
      <c r="B3473" s="153"/>
      <c r="C3473" s="196"/>
      <c r="D3473" s="196"/>
      <c r="E3473" s="196"/>
      <c r="F3473" s="196"/>
      <c r="G3473" s="196"/>
      <c r="H3473" s="196"/>
    </row>
    <row r="3474" spans="1:8" s="148" customFormat="1">
      <c r="A3474" s="153"/>
      <c r="B3474" s="153"/>
      <c r="C3474" s="196"/>
      <c r="D3474" s="196"/>
      <c r="E3474" s="196"/>
      <c r="F3474" s="196"/>
      <c r="G3474" s="196"/>
      <c r="H3474" s="196"/>
    </row>
    <row r="3475" spans="1:8" s="148" customFormat="1">
      <c r="A3475" s="153"/>
      <c r="B3475" s="153"/>
      <c r="C3475" s="196"/>
      <c r="D3475" s="196"/>
      <c r="E3475" s="196"/>
      <c r="F3475" s="196"/>
      <c r="G3475" s="196"/>
      <c r="H3475" s="196"/>
    </row>
    <row r="3476" spans="1:8" s="148" customFormat="1">
      <c r="A3476" s="153"/>
      <c r="B3476" s="153"/>
      <c r="C3476" s="196"/>
      <c r="D3476" s="196"/>
      <c r="E3476" s="196"/>
      <c r="F3476" s="196"/>
      <c r="G3476" s="196"/>
      <c r="H3476" s="196"/>
    </row>
    <row r="3477" spans="1:8" s="148" customFormat="1">
      <c r="A3477" s="153"/>
      <c r="B3477" s="153"/>
      <c r="C3477" s="196"/>
      <c r="D3477" s="196"/>
      <c r="E3477" s="196"/>
      <c r="F3477" s="196"/>
      <c r="G3477" s="196"/>
      <c r="H3477" s="196"/>
    </row>
    <row r="3478" spans="1:8" s="148" customFormat="1">
      <c r="A3478" s="153"/>
      <c r="B3478" s="153"/>
      <c r="C3478" s="196"/>
      <c r="D3478" s="196"/>
      <c r="E3478" s="196"/>
      <c r="F3478" s="196"/>
      <c r="G3478" s="196"/>
      <c r="H3478" s="196"/>
    </row>
    <row r="3479" spans="1:8" s="148" customFormat="1">
      <c r="A3479" s="153"/>
      <c r="B3479" s="153"/>
      <c r="C3479" s="196"/>
      <c r="D3479" s="196"/>
      <c r="E3479" s="196"/>
      <c r="F3479" s="196"/>
      <c r="G3479" s="196"/>
      <c r="H3479" s="196"/>
    </row>
    <row r="3480" spans="1:8" s="148" customFormat="1">
      <c r="A3480" s="153"/>
      <c r="B3480" s="153"/>
      <c r="C3480" s="196"/>
      <c r="D3480" s="196"/>
      <c r="E3480" s="196"/>
      <c r="F3480" s="196"/>
      <c r="G3480" s="196"/>
      <c r="H3480" s="196"/>
    </row>
    <row r="3481" spans="1:8" s="148" customFormat="1">
      <c r="A3481" s="153"/>
      <c r="B3481" s="153"/>
      <c r="C3481" s="196"/>
      <c r="D3481" s="196"/>
      <c r="E3481" s="196"/>
      <c r="F3481" s="196"/>
      <c r="G3481" s="196"/>
      <c r="H3481" s="196"/>
    </row>
    <row r="3482" spans="1:8" s="148" customFormat="1">
      <c r="A3482" s="153"/>
      <c r="B3482" s="153"/>
      <c r="C3482" s="196"/>
      <c r="D3482" s="196"/>
      <c r="E3482" s="196"/>
      <c r="F3482" s="196"/>
      <c r="G3482" s="196"/>
      <c r="H3482" s="196"/>
    </row>
    <row r="3483" spans="1:8" s="148" customFormat="1">
      <c r="A3483" s="153"/>
      <c r="B3483" s="153"/>
      <c r="C3483" s="196"/>
      <c r="D3483" s="196"/>
      <c r="E3483" s="196"/>
      <c r="F3483" s="196"/>
      <c r="G3483" s="196"/>
      <c r="H3483" s="196"/>
    </row>
    <row r="3484" spans="1:8" s="148" customFormat="1">
      <c r="A3484" s="153"/>
      <c r="B3484" s="153"/>
      <c r="C3484" s="196"/>
      <c r="D3484" s="196"/>
      <c r="E3484" s="196"/>
      <c r="F3484" s="196"/>
      <c r="G3484" s="196"/>
      <c r="H3484" s="196"/>
    </row>
    <row r="3485" spans="1:8" s="148" customFormat="1">
      <c r="A3485" s="153"/>
      <c r="B3485" s="153"/>
      <c r="C3485" s="196"/>
      <c r="D3485" s="196"/>
      <c r="E3485" s="196"/>
      <c r="F3485" s="196"/>
      <c r="G3485" s="196"/>
      <c r="H3485" s="196"/>
    </row>
    <row r="3486" spans="1:8" s="148" customFormat="1">
      <c r="A3486" s="153"/>
      <c r="B3486" s="153"/>
      <c r="C3486" s="196"/>
      <c r="D3486" s="196"/>
      <c r="E3486" s="196"/>
      <c r="F3486" s="196"/>
      <c r="G3486" s="196"/>
      <c r="H3486" s="196"/>
    </row>
    <row r="3487" spans="1:8" s="148" customFormat="1">
      <c r="A3487" s="153"/>
      <c r="B3487" s="153"/>
      <c r="C3487" s="196"/>
      <c r="D3487" s="196"/>
      <c r="E3487" s="196"/>
      <c r="F3487" s="196"/>
      <c r="G3487" s="196"/>
      <c r="H3487" s="196"/>
    </row>
    <row r="3488" spans="1:8" s="148" customFormat="1">
      <c r="A3488" s="153"/>
      <c r="B3488" s="153"/>
      <c r="C3488" s="196"/>
      <c r="D3488" s="196"/>
      <c r="E3488" s="196"/>
      <c r="F3488" s="196"/>
      <c r="G3488" s="196"/>
      <c r="H3488" s="196"/>
    </row>
    <row r="3489" spans="1:8" s="148" customFormat="1">
      <c r="A3489" s="153"/>
      <c r="B3489" s="153"/>
      <c r="C3489" s="196"/>
      <c r="D3489" s="196"/>
      <c r="E3489" s="196"/>
      <c r="F3489" s="196"/>
      <c r="G3489" s="196"/>
      <c r="H3489" s="196"/>
    </row>
    <row r="3490" spans="1:8" s="148" customFormat="1">
      <c r="A3490" s="153"/>
      <c r="B3490" s="153"/>
      <c r="C3490" s="196"/>
      <c r="D3490" s="196"/>
      <c r="E3490" s="196"/>
      <c r="F3490" s="196"/>
      <c r="G3490" s="196"/>
      <c r="H3490" s="196"/>
    </row>
    <row r="3491" spans="1:8" s="148" customFormat="1">
      <c r="A3491" s="153"/>
      <c r="B3491" s="153"/>
      <c r="C3491" s="196"/>
      <c r="D3491" s="196"/>
      <c r="E3491" s="196"/>
      <c r="F3491" s="196"/>
      <c r="G3491" s="196"/>
      <c r="H3491" s="196"/>
    </row>
    <row r="3492" spans="1:8" s="148" customFormat="1">
      <c r="A3492" s="153"/>
      <c r="B3492" s="153"/>
      <c r="C3492" s="196"/>
      <c r="D3492" s="196"/>
      <c r="E3492" s="196"/>
      <c r="F3492" s="196"/>
      <c r="G3492" s="196"/>
      <c r="H3492" s="196"/>
    </row>
    <row r="3493" spans="1:8" s="148" customFormat="1">
      <c r="A3493" s="153"/>
      <c r="B3493" s="153"/>
      <c r="C3493" s="196"/>
      <c r="D3493" s="196"/>
      <c r="E3493" s="196"/>
      <c r="F3493" s="196"/>
      <c r="G3493" s="196"/>
      <c r="H3493" s="196"/>
    </row>
    <row r="3494" spans="1:8" s="148" customFormat="1">
      <c r="A3494" s="153"/>
      <c r="B3494" s="153"/>
      <c r="C3494" s="196"/>
      <c r="D3494" s="196"/>
      <c r="E3494" s="196"/>
      <c r="F3494" s="196"/>
      <c r="G3494" s="196"/>
      <c r="H3494" s="196"/>
    </row>
    <row r="3495" spans="1:8" s="148" customFormat="1">
      <c r="A3495" s="153"/>
      <c r="B3495" s="153"/>
      <c r="C3495" s="196"/>
      <c r="D3495" s="196"/>
      <c r="E3495" s="196"/>
      <c r="F3495" s="196"/>
      <c r="G3495" s="196"/>
      <c r="H3495" s="196"/>
    </row>
    <row r="3496" spans="1:8" s="148" customFormat="1">
      <c r="A3496" s="153"/>
      <c r="B3496" s="153"/>
      <c r="C3496" s="196"/>
      <c r="D3496" s="196"/>
      <c r="E3496" s="196"/>
      <c r="F3496" s="196"/>
      <c r="G3496" s="196"/>
      <c r="H3496" s="196"/>
    </row>
    <row r="3497" spans="1:8" s="148" customFormat="1">
      <c r="A3497" s="153"/>
      <c r="B3497" s="153"/>
      <c r="C3497" s="196"/>
      <c r="D3497" s="196"/>
      <c r="E3497" s="196"/>
      <c r="F3497" s="196"/>
      <c r="G3497" s="196"/>
      <c r="H3497" s="196"/>
    </row>
    <row r="3498" spans="1:8" s="148" customFormat="1">
      <c r="A3498" s="153"/>
      <c r="B3498" s="153"/>
      <c r="C3498" s="196"/>
      <c r="D3498" s="196"/>
      <c r="E3498" s="196"/>
      <c r="F3498" s="196"/>
      <c r="G3498" s="196"/>
      <c r="H3498" s="196"/>
    </row>
    <row r="3499" spans="1:8" s="148" customFormat="1">
      <c r="A3499" s="153"/>
      <c r="B3499" s="153"/>
      <c r="C3499" s="196"/>
      <c r="D3499" s="196"/>
      <c r="E3499" s="196"/>
      <c r="F3499" s="196"/>
      <c r="G3499" s="196"/>
      <c r="H3499" s="196"/>
    </row>
    <row r="3500" spans="1:8" s="148" customFormat="1">
      <c r="A3500" s="153"/>
      <c r="B3500" s="153"/>
      <c r="C3500" s="196"/>
      <c r="D3500" s="196"/>
      <c r="E3500" s="196"/>
      <c r="F3500" s="196"/>
      <c r="G3500" s="196"/>
      <c r="H3500" s="196"/>
    </row>
    <row r="3501" spans="1:8" s="148" customFormat="1">
      <c r="A3501" s="153"/>
      <c r="B3501" s="153"/>
      <c r="C3501" s="196"/>
      <c r="D3501" s="196"/>
      <c r="E3501" s="196"/>
      <c r="F3501" s="196"/>
      <c r="G3501" s="196"/>
      <c r="H3501" s="196"/>
    </row>
    <row r="3502" spans="1:8" s="148" customFormat="1">
      <c r="A3502" s="153"/>
      <c r="B3502" s="153"/>
      <c r="C3502" s="196"/>
      <c r="D3502" s="196"/>
      <c r="E3502" s="196"/>
      <c r="F3502" s="196"/>
      <c r="G3502" s="196"/>
      <c r="H3502" s="196"/>
    </row>
    <row r="3503" spans="1:8" s="148" customFormat="1">
      <c r="A3503" s="153"/>
      <c r="B3503" s="153"/>
      <c r="C3503" s="196"/>
      <c r="D3503" s="196"/>
      <c r="E3503" s="196"/>
      <c r="F3503" s="196"/>
      <c r="G3503" s="196"/>
      <c r="H3503" s="196"/>
    </row>
    <row r="3504" spans="1:8" s="148" customFormat="1">
      <c r="A3504" s="153"/>
      <c r="B3504" s="153"/>
      <c r="C3504" s="196"/>
      <c r="D3504" s="196"/>
      <c r="E3504" s="196"/>
      <c r="F3504" s="196"/>
      <c r="G3504" s="196"/>
      <c r="H3504" s="196"/>
    </row>
    <row r="3505" spans="1:8" s="148" customFormat="1">
      <c r="A3505" s="153"/>
      <c r="B3505" s="153"/>
      <c r="C3505" s="196"/>
      <c r="D3505" s="196"/>
      <c r="E3505" s="196"/>
      <c r="F3505" s="196"/>
      <c r="G3505" s="196"/>
      <c r="H3505" s="196"/>
    </row>
    <row r="3506" spans="1:8" s="148" customFormat="1">
      <c r="A3506" s="153"/>
      <c r="B3506" s="153"/>
      <c r="C3506" s="196"/>
      <c r="D3506" s="196"/>
      <c r="E3506" s="196"/>
      <c r="F3506" s="196"/>
      <c r="G3506" s="196"/>
      <c r="H3506" s="196"/>
    </row>
    <row r="3507" spans="1:8" s="148" customFormat="1">
      <c r="A3507" s="153"/>
      <c r="B3507" s="153"/>
      <c r="C3507" s="196"/>
      <c r="D3507" s="196"/>
      <c r="E3507" s="196"/>
      <c r="F3507" s="196"/>
      <c r="G3507" s="196"/>
      <c r="H3507" s="196"/>
    </row>
    <row r="3508" spans="1:8" s="148" customFormat="1">
      <c r="A3508" s="153"/>
      <c r="B3508" s="153"/>
      <c r="C3508" s="196"/>
      <c r="D3508" s="196"/>
      <c r="E3508" s="196"/>
      <c r="F3508" s="196"/>
      <c r="G3508" s="196"/>
      <c r="H3508" s="196"/>
    </row>
    <row r="3509" spans="1:8" s="148" customFormat="1">
      <c r="A3509" s="153"/>
      <c r="B3509" s="153"/>
      <c r="C3509" s="196"/>
      <c r="D3509" s="196"/>
      <c r="E3509" s="196"/>
      <c r="F3509" s="196"/>
      <c r="G3509" s="196"/>
      <c r="H3509" s="196"/>
    </row>
    <row r="3510" spans="1:8" s="148" customFormat="1">
      <c r="A3510" s="153"/>
      <c r="B3510" s="153"/>
      <c r="C3510" s="196"/>
      <c r="D3510" s="196"/>
      <c r="E3510" s="196"/>
      <c r="F3510" s="196"/>
      <c r="G3510" s="196"/>
      <c r="H3510" s="196"/>
    </row>
    <row r="3511" spans="1:8" s="148" customFormat="1">
      <c r="A3511" s="153"/>
      <c r="B3511" s="153"/>
      <c r="C3511" s="196"/>
      <c r="D3511" s="196"/>
      <c r="E3511" s="196"/>
      <c r="F3511" s="196"/>
      <c r="G3511" s="196"/>
      <c r="H3511" s="196"/>
    </row>
    <row r="3512" spans="1:8" s="148" customFormat="1">
      <c r="A3512" s="153"/>
      <c r="B3512" s="153"/>
      <c r="C3512" s="196"/>
      <c r="D3512" s="196"/>
      <c r="E3512" s="196"/>
      <c r="F3512" s="196"/>
      <c r="G3512" s="196"/>
      <c r="H3512" s="196"/>
    </row>
    <row r="3513" spans="1:8" s="148" customFormat="1">
      <c r="A3513" s="153"/>
      <c r="B3513" s="153"/>
      <c r="C3513" s="196"/>
      <c r="D3513" s="196"/>
      <c r="E3513" s="196"/>
      <c r="F3513" s="196"/>
      <c r="G3513" s="196"/>
      <c r="H3513" s="196"/>
    </row>
    <row r="3514" spans="1:8" s="148" customFormat="1">
      <c r="A3514" s="153"/>
      <c r="B3514" s="153"/>
      <c r="C3514" s="196"/>
      <c r="D3514" s="196"/>
      <c r="E3514" s="196"/>
      <c r="F3514" s="196"/>
      <c r="G3514" s="196"/>
      <c r="H3514" s="196"/>
    </row>
    <row r="3515" spans="1:8" s="148" customFormat="1">
      <c r="A3515" s="153"/>
      <c r="B3515" s="153"/>
      <c r="C3515" s="196"/>
      <c r="D3515" s="196"/>
      <c r="E3515" s="196"/>
      <c r="F3515" s="196"/>
      <c r="G3515" s="196"/>
      <c r="H3515" s="196"/>
    </row>
    <row r="3516" spans="1:8" s="148" customFormat="1">
      <c r="A3516" s="153"/>
      <c r="B3516" s="153"/>
      <c r="C3516" s="196"/>
      <c r="D3516" s="196"/>
      <c r="E3516" s="196"/>
      <c r="F3516" s="196"/>
      <c r="G3516" s="196"/>
      <c r="H3516" s="196"/>
    </row>
    <row r="3517" spans="1:8" s="148" customFormat="1">
      <c r="A3517" s="153"/>
      <c r="B3517" s="153"/>
      <c r="C3517" s="196"/>
      <c r="D3517" s="196"/>
      <c r="E3517" s="196"/>
      <c r="F3517" s="196"/>
      <c r="G3517" s="196"/>
      <c r="H3517" s="196"/>
    </row>
    <row r="3518" spans="1:8" s="148" customFormat="1">
      <c r="A3518" s="153"/>
      <c r="B3518" s="153"/>
      <c r="C3518" s="196"/>
      <c r="D3518" s="196"/>
      <c r="E3518" s="196"/>
      <c r="F3518" s="196"/>
      <c r="G3518" s="196"/>
      <c r="H3518" s="196"/>
    </row>
    <row r="3519" spans="1:8" s="148" customFormat="1">
      <c r="A3519" s="153"/>
      <c r="B3519" s="153"/>
      <c r="C3519" s="196"/>
      <c r="D3519" s="196"/>
      <c r="E3519" s="196"/>
      <c r="F3519" s="196"/>
      <c r="G3519" s="196"/>
      <c r="H3519" s="196"/>
    </row>
    <row r="3520" spans="1:8" s="148" customFormat="1">
      <c r="A3520" s="153"/>
      <c r="B3520" s="153"/>
      <c r="C3520" s="196"/>
      <c r="D3520" s="196"/>
      <c r="E3520" s="196"/>
      <c r="F3520" s="196"/>
      <c r="G3520" s="196"/>
      <c r="H3520" s="196"/>
    </row>
    <row r="3521" spans="1:8" s="148" customFormat="1">
      <c r="A3521" s="153"/>
      <c r="B3521" s="153"/>
      <c r="C3521" s="196"/>
      <c r="D3521" s="196"/>
      <c r="E3521" s="196"/>
      <c r="F3521" s="196"/>
      <c r="G3521" s="196"/>
      <c r="H3521" s="196"/>
    </row>
    <row r="3522" spans="1:8" s="148" customFormat="1">
      <c r="A3522" s="153"/>
      <c r="B3522" s="153"/>
      <c r="C3522" s="196"/>
      <c r="D3522" s="196"/>
      <c r="E3522" s="196"/>
      <c r="F3522" s="196"/>
      <c r="G3522" s="196"/>
      <c r="H3522" s="196"/>
    </row>
    <row r="3523" spans="1:8" s="148" customFormat="1">
      <c r="A3523" s="153"/>
      <c r="B3523" s="153"/>
      <c r="C3523" s="196"/>
      <c r="D3523" s="196"/>
      <c r="E3523" s="196"/>
      <c r="F3523" s="196"/>
      <c r="G3523" s="196"/>
      <c r="H3523" s="196"/>
    </row>
    <row r="3524" spans="1:8" s="148" customFormat="1">
      <c r="A3524" s="153"/>
      <c r="B3524" s="153"/>
      <c r="C3524" s="196"/>
      <c r="D3524" s="196"/>
      <c r="E3524" s="196"/>
      <c r="F3524" s="196"/>
      <c r="G3524" s="196"/>
      <c r="H3524" s="196"/>
    </row>
    <row r="3525" spans="1:8" s="148" customFormat="1">
      <c r="A3525" s="153"/>
      <c r="B3525" s="153"/>
      <c r="C3525" s="196"/>
      <c r="D3525" s="196"/>
      <c r="E3525" s="196"/>
      <c r="F3525" s="196"/>
      <c r="G3525" s="196"/>
      <c r="H3525" s="196"/>
    </row>
    <row r="3526" spans="1:8" s="148" customFormat="1">
      <c r="A3526" s="153"/>
      <c r="B3526" s="153"/>
      <c r="C3526" s="196"/>
      <c r="D3526" s="196"/>
      <c r="E3526" s="196"/>
      <c r="F3526" s="196"/>
      <c r="G3526" s="196"/>
      <c r="H3526" s="196"/>
    </row>
    <row r="3527" spans="1:8" s="148" customFormat="1">
      <c r="A3527" s="153"/>
      <c r="B3527" s="153"/>
      <c r="C3527" s="196"/>
      <c r="D3527" s="196"/>
      <c r="E3527" s="196"/>
      <c r="F3527" s="196"/>
      <c r="G3527" s="196"/>
      <c r="H3527" s="196"/>
    </row>
    <row r="3528" spans="1:8" s="148" customFormat="1">
      <c r="A3528" s="153"/>
      <c r="B3528" s="153"/>
      <c r="C3528" s="196"/>
      <c r="D3528" s="196"/>
      <c r="E3528" s="196"/>
      <c r="F3528" s="196"/>
      <c r="G3528" s="196"/>
      <c r="H3528" s="196"/>
    </row>
    <row r="3529" spans="1:8" s="148" customFormat="1">
      <c r="A3529" s="153"/>
      <c r="B3529" s="153"/>
      <c r="C3529" s="196"/>
      <c r="D3529" s="196"/>
      <c r="E3529" s="196"/>
      <c r="F3529" s="196"/>
      <c r="G3529" s="196"/>
      <c r="H3529" s="196"/>
    </row>
    <row r="3530" spans="1:8" s="148" customFormat="1">
      <c r="A3530" s="153"/>
      <c r="B3530" s="153"/>
      <c r="C3530" s="196"/>
      <c r="D3530" s="196"/>
      <c r="E3530" s="196"/>
      <c r="F3530" s="196"/>
      <c r="G3530" s="196"/>
      <c r="H3530" s="196"/>
    </row>
    <row r="3531" spans="1:8" s="148" customFormat="1">
      <c r="A3531" s="153"/>
      <c r="B3531" s="153"/>
      <c r="C3531" s="196"/>
      <c r="D3531" s="196"/>
      <c r="E3531" s="196"/>
      <c r="F3531" s="196"/>
      <c r="G3531" s="196"/>
      <c r="H3531" s="196"/>
    </row>
    <row r="3532" spans="1:8" s="148" customFormat="1">
      <c r="A3532" s="153"/>
      <c r="B3532" s="153"/>
      <c r="C3532" s="196"/>
      <c r="D3532" s="196"/>
      <c r="E3532" s="196"/>
      <c r="F3532" s="196"/>
      <c r="G3532" s="196"/>
      <c r="H3532" s="196"/>
    </row>
    <row r="3533" spans="1:8" s="148" customFormat="1">
      <c r="A3533" s="153"/>
      <c r="B3533" s="153"/>
      <c r="C3533" s="196"/>
      <c r="D3533" s="196"/>
      <c r="E3533" s="196"/>
      <c r="F3533" s="196"/>
      <c r="G3533" s="196"/>
      <c r="H3533" s="196"/>
    </row>
    <row r="3534" spans="1:8" s="148" customFormat="1">
      <c r="A3534" s="153"/>
      <c r="B3534" s="153"/>
      <c r="C3534" s="196"/>
      <c r="D3534" s="196"/>
      <c r="E3534" s="196"/>
      <c r="F3534" s="196"/>
      <c r="G3534" s="196"/>
      <c r="H3534" s="196"/>
    </row>
    <row r="3535" spans="1:8" s="148" customFormat="1">
      <c r="A3535" s="153"/>
      <c r="B3535" s="153"/>
      <c r="C3535" s="196"/>
      <c r="D3535" s="196"/>
      <c r="E3535" s="196"/>
      <c r="F3535" s="196"/>
      <c r="G3535" s="196"/>
      <c r="H3535" s="196"/>
    </row>
    <row r="3536" spans="1:8" s="148" customFormat="1">
      <c r="A3536" s="153"/>
      <c r="B3536" s="153"/>
      <c r="C3536" s="196"/>
      <c r="D3536" s="196"/>
      <c r="E3536" s="196"/>
      <c r="F3536" s="196"/>
      <c r="G3536" s="196"/>
      <c r="H3536" s="196"/>
    </row>
    <row r="3537" spans="1:8" s="148" customFormat="1">
      <c r="A3537" s="153"/>
      <c r="B3537" s="153"/>
      <c r="C3537" s="196"/>
      <c r="D3537" s="196"/>
      <c r="E3537" s="196"/>
      <c r="F3537" s="196"/>
      <c r="G3537" s="196"/>
      <c r="H3537" s="196"/>
    </row>
    <row r="3538" spans="1:8" s="148" customFormat="1">
      <c r="A3538" s="153"/>
      <c r="B3538" s="153"/>
      <c r="C3538" s="196"/>
      <c r="D3538" s="196"/>
      <c r="E3538" s="196"/>
      <c r="F3538" s="196"/>
      <c r="G3538" s="196"/>
      <c r="H3538" s="196"/>
    </row>
    <row r="3539" spans="1:8" s="148" customFormat="1">
      <c r="A3539" s="153"/>
      <c r="B3539" s="153"/>
      <c r="C3539" s="196"/>
      <c r="D3539" s="196"/>
      <c r="E3539" s="196"/>
      <c r="F3539" s="196"/>
      <c r="G3539" s="196"/>
      <c r="H3539" s="196"/>
    </row>
    <row r="3540" spans="1:8" s="148" customFormat="1">
      <c r="A3540" s="153"/>
      <c r="B3540" s="153"/>
      <c r="C3540" s="196"/>
      <c r="D3540" s="196"/>
      <c r="E3540" s="196"/>
      <c r="F3540" s="196"/>
      <c r="G3540" s="196"/>
      <c r="H3540" s="196"/>
    </row>
    <row r="3541" spans="1:8" s="148" customFormat="1">
      <c r="A3541" s="153"/>
      <c r="B3541" s="153"/>
      <c r="C3541" s="196"/>
      <c r="D3541" s="196"/>
      <c r="E3541" s="196"/>
      <c r="F3541" s="196"/>
      <c r="G3541" s="196"/>
      <c r="H3541" s="196"/>
    </row>
    <row r="3542" spans="1:8" s="148" customFormat="1">
      <c r="A3542" s="153"/>
      <c r="B3542" s="153"/>
      <c r="C3542" s="196"/>
      <c r="D3542" s="196"/>
      <c r="E3542" s="196"/>
      <c r="F3542" s="196"/>
      <c r="G3542" s="196"/>
      <c r="H3542" s="196"/>
    </row>
    <row r="3543" spans="1:8" s="148" customFormat="1">
      <c r="A3543" s="153"/>
      <c r="B3543" s="153"/>
      <c r="C3543" s="196"/>
      <c r="D3543" s="196"/>
      <c r="E3543" s="196"/>
      <c r="F3543" s="196"/>
      <c r="G3543" s="196"/>
      <c r="H3543" s="196"/>
    </row>
    <row r="3544" spans="1:8" s="148" customFormat="1">
      <c r="A3544" s="153"/>
      <c r="B3544" s="153"/>
      <c r="C3544" s="196"/>
      <c r="D3544" s="196"/>
      <c r="E3544" s="196"/>
      <c r="F3544" s="196"/>
      <c r="G3544" s="196"/>
      <c r="H3544" s="196"/>
    </row>
    <row r="3545" spans="1:8" s="148" customFormat="1">
      <c r="A3545" s="153"/>
      <c r="B3545" s="153"/>
      <c r="C3545" s="196"/>
      <c r="D3545" s="196"/>
      <c r="E3545" s="196"/>
      <c r="F3545" s="196"/>
      <c r="G3545" s="196"/>
      <c r="H3545" s="196"/>
    </row>
    <row r="3546" spans="1:8" s="148" customFormat="1">
      <c r="A3546" s="153"/>
      <c r="B3546" s="153"/>
      <c r="C3546" s="196"/>
      <c r="D3546" s="196"/>
      <c r="E3546" s="196"/>
      <c r="F3546" s="196"/>
      <c r="G3546" s="196"/>
      <c r="H3546" s="196"/>
    </row>
    <row r="3547" spans="1:8" s="148" customFormat="1">
      <c r="A3547" s="153"/>
      <c r="B3547" s="153"/>
      <c r="C3547" s="196"/>
      <c r="D3547" s="196"/>
      <c r="E3547" s="196"/>
      <c r="F3547" s="196"/>
      <c r="G3547" s="196"/>
      <c r="H3547" s="196"/>
    </row>
    <row r="3548" spans="1:8" s="148" customFormat="1">
      <c r="A3548" s="153"/>
      <c r="B3548" s="153"/>
      <c r="C3548" s="196"/>
      <c r="D3548" s="196"/>
      <c r="E3548" s="196"/>
      <c r="F3548" s="196"/>
      <c r="G3548" s="196"/>
      <c r="H3548" s="196"/>
    </row>
    <row r="3549" spans="1:8" s="148" customFormat="1">
      <c r="A3549" s="153"/>
      <c r="B3549" s="153"/>
      <c r="C3549" s="196"/>
      <c r="D3549" s="196"/>
      <c r="E3549" s="196"/>
      <c r="F3549" s="196"/>
      <c r="G3549" s="196"/>
      <c r="H3549" s="196"/>
    </row>
    <row r="3550" spans="1:8" s="148" customFormat="1">
      <c r="A3550" s="153"/>
      <c r="B3550" s="153"/>
      <c r="C3550" s="196"/>
      <c r="D3550" s="196"/>
      <c r="E3550" s="196"/>
      <c r="F3550" s="196"/>
      <c r="G3550" s="196"/>
      <c r="H3550" s="196"/>
    </row>
    <row r="3551" spans="1:8" s="148" customFormat="1">
      <c r="A3551" s="153"/>
      <c r="B3551" s="153"/>
      <c r="C3551" s="196"/>
      <c r="D3551" s="196"/>
      <c r="E3551" s="196"/>
      <c r="F3551" s="196"/>
      <c r="G3551" s="196"/>
      <c r="H3551" s="196"/>
    </row>
    <row r="3552" spans="1:8" s="148" customFormat="1">
      <c r="A3552" s="153"/>
      <c r="B3552" s="153"/>
      <c r="C3552" s="196"/>
      <c r="D3552" s="196"/>
      <c r="E3552" s="196"/>
      <c r="F3552" s="196"/>
      <c r="G3552" s="196"/>
      <c r="H3552" s="196"/>
    </row>
    <row r="3553" spans="1:8" s="148" customFormat="1">
      <c r="A3553" s="153"/>
      <c r="B3553" s="153"/>
      <c r="C3553" s="196"/>
      <c r="D3553" s="196"/>
      <c r="E3553" s="196"/>
      <c r="F3553" s="196"/>
      <c r="G3553" s="196"/>
      <c r="H3553" s="196"/>
    </row>
    <row r="3554" spans="1:8" s="148" customFormat="1">
      <c r="A3554" s="153"/>
      <c r="B3554" s="153"/>
      <c r="C3554" s="196"/>
      <c r="D3554" s="196"/>
      <c r="E3554" s="196"/>
      <c r="F3554" s="196"/>
      <c r="G3554" s="196"/>
      <c r="H3554" s="196"/>
    </row>
    <row r="3555" spans="1:8" s="148" customFormat="1">
      <c r="A3555" s="153"/>
      <c r="B3555" s="153"/>
      <c r="C3555" s="196"/>
      <c r="D3555" s="196"/>
      <c r="E3555" s="196"/>
      <c r="F3555" s="196"/>
      <c r="G3555" s="196"/>
      <c r="H3555" s="196"/>
    </row>
    <row r="3556" spans="1:8" s="148" customFormat="1">
      <c r="A3556" s="153"/>
      <c r="B3556" s="153"/>
      <c r="C3556" s="196"/>
      <c r="D3556" s="196"/>
      <c r="E3556" s="196"/>
      <c r="F3556" s="196"/>
      <c r="G3556" s="196"/>
      <c r="H3556" s="196"/>
    </row>
    <row r="3557" spans="1:8" s="148" customFormat="1">
      <c r="A3557" s="153"/>
      <c r="B3557" s="153"/>
      <c r="C3557" s="196"/>
      <c r="D3557" s="196"/>
      <c r="E3557" s="196"/>
      <c r="F3557" s="196"/>
      <c r="G3557" s="196"/>
      <c r="H3557" s="196"/>
    </row>
    <row r="3558" spans="1:8" s="148" customFormat="1">
      <c r="A3558" s="153"/>
      <c r="B3558" s="153"/>
      <c r="C3558" s="196"/>
      <c r="D3558" s="196"/>
      <c r="E3558" s="196"/>
      <c r="F3558" s="196"/>
      <c r="G3558" s="196"/>
      <c r="H3558" s="196"/>
    </row>
    <row r="3559" spans="1:8" s="148" customFormat="1">
      <c r="A3559" s="153"/>
      <c r="B3559" s="153"/>
      <c r="C3559" s="196"/>
      <c r="D3559" s="196"/>
      <c r="E3559" s="196"/>
      <c r="F3559" s="196"/>
      <c r="G3559" s="196"/>
      <c r="H3559" s="196"/>
    </row>
    <row r="3560" spans="1:8" s="148" customFormat="1">
      <c r="A3560" s="153"/>
      <c r="B3560" s="153"/>
      <c r="C3560" s="196"/>
      <c r="D3560" s="196"/>
      <c r="E3560" s="196"/>
      <c r="F3560" s="196"/>
      <c r="G3560" s="196"/>
      <c r="H3560" s="196"/>
    </row>
    <row r="3561" spans="1:8" s="148" customFormat="1">
      <c r="A3561" s="153"/>
      <c r="B3561" s="153"/>
      <c r="C3561" s="196"/>
      <c r="D3561" s="196"/>
      <c r="E3561" s="196"/>
      <c r="F3561" s="196"/>
      <c r="G3561" s="196"/>
      <c r="H3561" s="196"/>
    </row>
    <row r="3562" spans="1:8" s="148" customFormat="1">
      <c r="A3562" s="153"/>
      <c r="B3562" s="153"/>
      <c r="C3562" s="196"/>
      <c r="D3562" s="196"/>
      <c r="E3562" s="196"/>
      <c r="F3562" s="196"/>
      <c r="G3562" s="196"/>
      <c r="H3562" s="196"/>
    </row>
    <row r="3563" spans="1:8" s="148" customFormat="1">
      <c r="A3563" s="153"/>
      <c r="B3563" s="153"/>
      <c r="C3563" s="196"/>
      <c r="D3563" s="196"/>
      <c r="E3563" s="196"/>
      <c r="F3563" s="196"/>
      <c r="G3563" s="196"/>
      <c r="H3563" s="196"/>
    </row>
    <row r="3564" spans="1:8" s="148" customFormat="1">
      <c r="A3564" s="153"/>
      <c r="B3564" s="153"/>
      <c r="C3564" s="196"/>
      <c r="D3564" s="196"/>
      <c r="E3564" s="196"/>
      <c r="F3564" s="196"/>
      <c r="G3564" s="196"/>
      <c r="H3564" s="196"/>
    </row>
    <row r="3565" spans="1:8" s="148" customFormat="1">
      <c r="A3565" s="153"/>
      <c r="B3565" s="153"/>
      <c r="C3565" s="196"/>
      <c r="D3565" s="196"/>
      <c r="E3565" s="196"/>
      <c r="F3565" s="196"/>
      <c r="G3565" s="196"/>
      <c r="H3565" s="196"/>
    </row>
    <row r="3566" spans="1:8" s="148" customFormat="1">
      <c r="A3566" s="153"/>
      <c r="B3566" s="153"/>
      <c r="C3566" s="196"/>
      <c r="D3566" s="196"/>
      <c r="E3566" s="196"/>
      <c r="F3566" s="196"/>
      <c r="G3566" s="196"/>
      <c r="H3566" s="196"/>
    </row>
    <row r="3567" spans="1:8" s="148" customFormat="1">
      <c r="A3567" s="153"/>
      <c r="B3567" s="153"/>
      <c r="C3567" s="196"/>
      <c r="D3567" s="196"/>
      <c r="E3567" s="196"/>
      <c r="F3567" s="196"/>
      <c r="G3567" s="196"/>
      <c r="H3567" s="196"/>
    </row>
    <row r="3568" spans="1:8" s="148" customFormat="1">
      <c r="A3568" s="153"/>
      <c r="B3568" s="153"/>
      <c r="C3568" s="196"/>
      <c r="D3568" s="196"/>
      <c r="E3568" s="196"/>
      <c r="F3568" s="196"/>
      <c r="G3568" s="196"/>
      <c r="H3568" s="196"/>
    </row>
    <row r="3569" spans="1:8" s="148" customFormat="1">
      <c r="A3569" s="153"/>
      <c r="B3569" s="153"/>
      <c r="C3569" s="196"/>
      <c r="D3569" s="196"/>
      <c r="E3569" s="196"/>
      <c r="F3569" s="196"/>
      <c r="G3569" s="196"/>
      <c r="H3569" s="196"/>
    </row>
    <row r="3570" spans="1:8" s="148" customFormat="1">
      <c r="A3570" s="153"/>
      <c r="B3570" s="153"/>
      <c r="C3570" s="196"/>
      <c r="D3570" s="196"/>
      <c r="E3570" s="196"/>
      <c r="F3570" s="196"/>
      <c r="G3570" s="196"/>
      <c r="H3570" s="196"/>
    </row>
    <row r="3571" spans="1:8" s="148" customFormat="1">
      <c r="A3571" s="153"/>
      <c r="B3571" s="153"/>
      <c r="C3571" s="196"/>
      <c r="D3571" s="196"/>
      <c r="E3571" s="196"/>
      <c r="F3571" s="196"/>
      <c r="G3571" s="196"/>
      <c r="H3571" s="196"/>
    </row>
    <row r="3572" spans="1:8" s="148" customFormat="1">
      <c r="A3572" s="153"/>
      <c r="B3572" s="153"/>
      <c r="C3572" s="196"/>
      <c r="D3572" s="196"/>
      <c r="E3572" s="196"/>
      <c r="F3572" s="196"/>
      <c r="G3572" s="196"/>
      <c r="H3572" s="196"/>
    </row>
    <row r="3573" spans="1:8" s="148" customFormat="1">
      <c r="A3573" s="153"/>
      <c r="B3573" s="153"/>
      <c r="C3573" s="196"/>
      <c r="D3573" s="196"/>
      <c r="E3573" s="196"/>
      <c r="F3573" s="196"/>
      <c r="G3573" s="196"/>
      <c r="H3573" s="196"/>
    </row>
    <row r="3574" spans="1:8" s="148" customFormat="1">
      <c r="A3574" s="153"/>
      <c r="B3574" s="153"/>
      <c r="C3574" s="196"/>
      <c r="D3574" s="196"/>
      <c r="E3574" s="196"/>
      <c r="F3574" s="196"/>
      <c r="G3574" s="196"/>
      <c r="H3574" s="196"/>
    </row>
    <row r="3575" spans="1:8" s="148" customFormat="1">
      <c r="A3575" s="153"/>
      <c r="B3575" s="153"/>
      <c r="C3575" s="196"/>
      <c r="D3575" s="196"/>
      <c r="E3575" s="196"/>
      <c r="F3575" s="196"/>
      <c r="G3575" s="196"/>
      <c r="H3575" s="196"/>
    </row>
    <row r="3576" spans="1:8" s="148" customFormat="1">
      <c r="A3576" s="153"/>
      <c r="B3576" s="153"/>
      <c r="C3576" s="196"/>
      <c r="D3576" s="196"/>
      <c r="E3576" s="196"/>
      <c r="F3576" s="196"/>
      <c r="G3576" s="196"/>
      <c r="H3576" s="196"/>
    </row>
    <row r="3577" spans="1:8" s="148" customFormat="1">
      <c r="A3577" s="153"/>
      <c r="B3577" s="153"/>
      <c r="C3577" s="196"/>
      <c r="D3577" s="196"/>
      <c r="E3577" s="196"/>
      <c r="F3577" s="196"/>
      <c r="G3577" s="196"/>
      <c r="H3577" s="196"/>
    </row>
    <row r="3578" spans="1:8" s="148" customFormat="1">
      <c r="A3578" s="153"/>
      <c r="B3578" s="153"/>
      <c r="C3578" s="196"/>
      <c r="D3578" s="196"/>
      <c r="E3578" s="196"/>
      <c r="F3578" s="196"/>
      <c r="G3578" s="196"/>
      <c r="H3578" s="196"/>
    </row>
    <row r="3579" spans="1:8" s="148" customFormat="1">
      <c r="A3579" s="153"/>
      <c r="B3579" s="153"/>
      <c r="C3579" s="196"/>
      <c r="D3579" s="196"/>
      <c r="E3579" s="196"/>
      <c r="F3579" s="196"/>
      <c r="G3579" s="196"/>
      <c r="H3579" s="196"/>
    </row>
    <row r="3580" spans="1:8" s="148" customFormat="1">
      <c r="A3580" s="153"/>
      <c r="B3580" s="153"/>
      <c r="C3580" s="196"/>
      <c r="D3580" s="196"/>
      <c r="E3580" s="196"/>
      <c r="F3580" s="196"/>
      <c r="G3580" s="196"/>
      <c r="H3580" s="196"/>
    </row>
    <row r="3581" spans="1:8" s="148" customFormat="1">
      <c r="A3581" s="153"/>
      <c r="B3581" s="153"/>
      <c r="C3581" s="196"/>
      <c r="D3581" s="196"/>
      <c r="E3581" s="196"/>
      <c r="F3581" s="196"/>
      <c r="G3581" s="196"/>
      <c r="H3581" s="196"/>
    </row>
    <row r="3582" spans="1:8" s="148" customFormat="1">
      <c r="A3582" s="153"/>
      <c r="B3582" s="153"/>
      <c r="C3582" s="196"/>
      <c r="D3582" s="196"/>
      <c r="E3582" s="196"/>
      <c r="F3582" s="196"/>
      <c r="G3582" s="196"/>
      <c r="H3582" s="196"/>
    </row>
    <row r="3583" spans="1:8" s="148" customFormat="1">
      <c r="A3583" s="153"/>
      <c r="B3583" s="153"/>
      <c r="C3583" s="196"/>
      <c r="D3583" s="196"/>
      <c r="E3583" s="196"/>
      <c r="F3583" s="196"/>
      <c r="G3583" s="196"/>
      <c r="H3583" s="196"/>
    </row>
    <row r="3584" spans="1:8" s="148" customFormat="1">
      <c r="A3584" s="153"/>
      <c r="B3584" s="153"/>
      <c r="C3584" s="196"/>
      <c r="D3584" s="196"/>
      <c r="E3584" s="196"/>
      <c r="F3584" s="196"/>
      <c r="G3584" s="196"/>
      <c r="H3584" s="196"/>
    </row>
    <row r="3585" spans="1:8" s="148" customFormat="1">
      <c r="A3585" s="153"/>
      <c r="B3585" s="153"/>
      <c r="C3585" s="196"/>
      <c r="D3585" s="196"/>
      <c r="E3585" s="196"/>
      <c r="F3585" s="196"/>
      <c r="G3585" s="196"/>
      <c r="H3585" s="196"/>
    </row>
    <row r="3586" spans="1:8" s="148" customFormat="1">
      <c r="A3586" s="153"/>
      <c r="B3586" s="153"/>
      <c r="C3586" s="196"/>
      <c r="D3586" s="196"/>
      <c r="E3586" s="196"/>
      <c r="F3586" s="196"/>
      <c r="G3586" s="196"/>
      <c r="H3586" s="196"/>
    </row>
    <row r="3587" spans="1:8" s="148" customFormat="1">
      <c r="A3587" s="153"/>
      <c r="B3587" s="153"/>
      <c r="C3587" s="196"/>
      <c r="D3587" s="196"/>
      <c r="E3587" s="196"/>
      <c r="F3587" s="196"/>
      <c r="G3587" s="196"/>
      <c r="H3587" s="196"/>
    </row>
    <row r="3588" spans="1:8" s="148" customFormat="1">
      <c r="A3588" s="153"/>
      <c r="B3588" s="153"/>
      <c r="C3588" s="196"/>
      <c r="D3588" s="196"/>
      <c r="E3588" s="196"/>
      <c r="F3588" s="196"/>
      <c r="G3588" s="196"/>
      <c r="H3588" s="196"/>
    </row>
    <row r="3589" spans="1:8" s="148" customFormat="1">
      <c r="A3589" s="153"/>
      <c r="B3589" s="153"/>
      <c r="C3589" s="196"/>
      <c r="D3589" s="196"/>
      <c r="E3589" s="196"/>
      <c r="F3589" s="196"/>
      <c r="G3589" s="196"/>
      <c r="H3589" s="196"/>
    </row>
    <row r="3590" spans="1:8" s="148" customFormat="1">
      <c r="A3590" s="153"/>
      <c r="B3590" s="153"/>
      <c r="C3590" s="196"/>
      <c r="D3590" s="196"/>
      <c r="E3590" s="196"/>
      <c r="F3590" s="196"/>
      <c r="G3590" s="196"/>
      <c r="H3590" s="196"/>
    </row>
    <row r="3591" spans="1:8" s="148" customFormat="1">
      <c r="A3591" s="153"/>
      <c r="B3591" s="153"/>
      <c r="C3591" s="196"/>
      <c r="D3591" s="196"/>
      <c r="E3591" s="196"/>
      <c r="F3591" s="196"/>
      <c r="G3591" s="196"/>
      <c r="H3591" s="196"/>
    </row>
    <row r="3592" spans="1:8" s="148" customFormat="1">
      <c r="A3592" s="153"/>
      <c r="B3592" s="153"/>
      <c r="C3592" s="196"/>
      <c r="D3592" s="196"/>
      <c r="E3592" s="196"/>
      <c r="F3592" s="196"/>
      <c r="G3592" s="196"/>
      <c r="H3592" s="196"/>
    </row>
    <row r="3593" spans="1:8" s="148" customFormat="1">
      <c r="A3593" s="153"/>
      <c r="B3593" s="153"/>
      <c r="C3593" s="196"/>
      <c r="D3593" s="196"/>
      <c r="E3593" s="196"/>
      <c r="F3593" s="196"/>
      <c r="G3593" s="196"/>
      <c r="H3593" s="196"/>
    </row>
    <row r="3594" spans="1:8" s="148" customFormat="1">
      <c r="A3594" s="153"/>
      <c r="B3594" s="153"/>
      <c r="C3594" s="196"/>
      <c r="D3594" s="196"/>
      <c r="E3594" s="196"/>
      <c r="F3594" s="196"/>
      <c r="G3594" s="196"/>
      <c r="H3594" s="196"/>
    </row>
    <row r="3595" spans="1:8" s="148" customFormat="1">
      <c r="A3595" s="153"/>
      <c r="B3595" s="153"/>
      <c r="C3595" s="196"/>
      <c r="D3595" s="196"/>
      <c r="E3595" s="196"/>
      <c r="F3595" s="196"/>
      <c r="G3595" s="196"/>
      <c r="H3595" s="196"/>
    </row>
    <row r="3596" spans="1:8" s="148" customFormat="1">
      <c r="A3596" s="153"/>
      <c r="B3596" s="153"/>
      <c r="C3596" s="196"/>
      <c r="D3596" s="196"/>
      <c r="E3596" s="196"/>
      <c r="F3596" s="196"/>
      <c r="G3596" s="196"/>
      <c r="H3596" s="196"/>
    </row>
    <row r="3597" spans="1:8" s="148" customFormat="1">
      <c r="A3597" s="153"/>
      <c r="B3597" s="153"/>
      <c r="C3597" s="196"/>
      <c r="D3597" s="196"/>
      <c r="E3597" s="196"/>
      <c r="F3597" s="196"/>
      <c r="G3597" s="196"/>
      <c r="H3597" s="196"/>
    </row>
    <row r="3598" spans="1:8" s="148" customFormat="1">
      <c r="A3598" s="153"/>
      <c r="B3598" s="153"/>
      <c r="C3598" s="196"/>
      <c r="D3598" s="196"/>
      <c r="E3598" s="196"/>
      <c r="F3598" s="196"/>
      <c r="G3598" s="196"/>
      <c r="H3598" s="196"/>
    </row>
    <row r="3599" spans="1:8" s="148" customFormat="1">
      <c r="A3599" s="153"/>
      <c r="B3599" s="153"/>
      <c r="C3599" s="196"/>
      <c r="D3599" s="196"/>
      <c r="E3599" s="196"/>
      <c r="F3599" s="196"/>
      <c r="G3599" s="196"/>
      <c r="H3599" s="196"/>
    </row>
    <row r="3600" spans="1:8" s="148" customFormat="1">
      <c r="A3600" s="153"/>
      <c r="B3600" s="153"/>
      <c r="C3600" s="196"/>
      <c r="D3600" s="196"/>
      <c r="E3600" s="196"/>
      <c r="F3600" s="196"/>
      <c r="G3600" s="196"/>
      <c r="H3600" s="196"/>
    </row>
    <row r="3601" spans="1:8" s="148" customFormat="1">
      <c r="A3601" s="153"/>
      <c r="B3601" s="153"/>
      <c r="C3601" s="196"/>
      <c r="D3601" s="196"/>
      <c r="E3601" s="196"/>
      <c r="F3601" s="196"/>
      <c r="G3601" s="196"/>
      <c r="H3601" s="196"/>
    </row>
    <row r="3602" spans="1:8" s="148" customFormat="1">
      <c r="A3602" s="153"/>
      <c r="B3602" s="153"/>
      <c r="C3602" s="196"/>
      <c r="D3602" s="196"/>
      <c r="E3602" s="196"/>
      <c r="F3602" s="196"/>
      <c r="G3602" s="196"/>
      <c r="H3602" s="196"/>
    </row>
    <row r="3603" spans="1:8" s="148" customFormat="1">
      <c r="A3603" s="153"/>
      <c r="B3603" s="153"/>
      <c r="C3603" s="196"/>
      <c r="D3603" s="196"/>
      <c r="E3603" s="196"/>
      <c r="F3603" s="196"/>
      <c r="G3603" s="196"/>
      <c r="H3603" s="196"/>
    </row>
    <row r="3604" spans="1:8" s="148" customFormat="1">
      <c r="A3604" s="153"/>
      <c r="B3604" s="153"/>
      <c r="C3604" s="196"/>
      <c r="D3604" s="196"/>
      <c r="E3604" s="196"/>
      <c r="F3604" s="196"/>
      <c r="G3604" s="196"/>
      <c r="H3604" s="196"/>
    </row>
    <row r="3605" spans="1:8" s="148" customFormat="1">
      <c r="A3605" s="153"/>
      <c r="B3605" s="153"/>
      <c r="C3605" s="196"/>
      <c r="D3605" s="196"/>
      <c r="E3605" s="196"/>
      <c r="F3605" s="196"/>
      <c r="G3605" s="196"/>
      <c r="H3605" s="196"/>
    </row>
    <row r="3606" spans="1:8" s="148" customFormat="1">
      <c r="A3606" s="153"/>
      <c r="B3606" s="153"/>
      <c r="C3606" s="196"/>
      <c r="D3606" s="196"/>
      <c r="E3606" s="196"/>
      <c r="F3606" s="196"/>
      <c r="G3606" s="196"/>
      <c r="H3606" s="196"/>
    </row>
    <row r="3607" spans="1:8" s="148" customFormat="1">
      <c r="A3607" s="153"/>
      <c r="B3607" s="153"/>
      <c r="C3607" s="196"/>
      <c r="D3607" s="196"/>
      <c r="E3607" s="196"/>
      <c r="F3607" s="196"/>
      <c r="G3607" s="196"/>
      <c r="H3607" s="196"/>
    </row>
    <row r="3608" spans="1:8" s="148" customFormat="1">
      <c r="A3608" s="153"/>
      <c r="B3608" s="153"/>
      <c r="C3608" s="196"/>
      <c r="D3608" s="196"/>
      <c r="E3608" s="196"/>
      <c r="F3608" s="196"/>
      <c r="G3608" s="196"/>
      <c r="H3608" s="196"/>
    </row>
    <row r="3609" spans="1:8" s="148" customFormat="1">
      <c r="A3609" s="153"/>
      <c r="B3609" s="153"/>
      <c r="C3609" s="196"/>
      <c r="D3609" s="196"/>
      <c r="E3609" s="196"/>
      <c r="F3609" s="196"/>
      <c r="G3609" s="196"/>
      <c r="H3609" s="196"/>
    </row>
    <row r="3610" spans="1:8" s="148" customFormat="1">
      <c r="A3610" s="153"/>
      <c r="B3610" s="153"/>
      <c r="C3610" s="196"/>
      <c r="D3610" s="196"/>
      <c r="E3610" s="196"/>
      <c r="F3610" s="196"/>
      <c r="G3610" s="196"/>
      <c r="H3610" s="196"/>
    </row>
    <row r="3611" spans="1:8" s="148" customFormat="1">
      <c r="A3611" s="153"/>
      <c r="B3611" s="153"/>
      <c r="C3611" s="196"/>
      <c r="D3611" s="196"/>
      <c r="E3611" s="196"/>
      <c r="F3611" s="196"/>
      <c r="G3611" s="196"/>
      <c r="H3611" s="196"/>
    </row>
    <row r="3612" spans="1:8" s="148" customFormat="1">
      <c r="A3612" s="153"/>
      <c r="B3612" s="153"/>
      <c r="C3612" s="196"/>
      <c r="D3612" s="196"/>
      <c r="E3612" s="196"/>
      <c r="F3612" s="196"/>
      <c r="G3612" s="196"/>
      <c r="H3612" s="196"/>
    </row>
    <row r="3613" spans="1:8" s="148" customFormat="1">
      <c r="A3613" s="153"/>
      <c r="B3613" s="153"/>
      <c r="C3613" s="196"/>
      <c r="D3613" s="196"/>
      <c r="E3613" s="196"/>
      <c r="F3613" s="196"/>
      <c r="G3613" s="196"/>
      <c r="H3613" s="196"/>
    </row>
    <row r="3614" spans="1:8" s="148" customFormat="1">
      <c r="A3614" s="153"/>
      <c r="B3614" s="153"/>
      <c r="C3614" s="196"/>
      <c r="D3614" s="196"/>
      <c r="E3614" s="196"/>
      <c r="F3614" s="196"/>
      <c r="G3614" s="196"/>
      <c r="H3614" s="196"/>
    </row>
    <row r="3615" spans="1:8" s="148" customFormat="1">
      <c r="A3615" s="153"/>
      <c r="B3615" s="153"/>
      <c r="C3615" s="196"/>
      <c r="D3615" s="196"/>
      <c r="E3615" s="196"/>
      <c r="F3615" s="196"/>
      <c r="G3615" s="196"/>
      <c r="H3615" s="196"/>
    </row>
    <row r="3616" spans="1:8" s="148" customFormat="1">
      <c r="A3616" s="153"/>
      <c r="B3616" s="153"/>
      <c r="C3616" s="196"/>
      <c r="D3616" s="196"/>
      <c r="E3616" s="196"/>
      <c r="F3616" s="196"/>
      <c r="G3616" s="196"/>
      <c r="H3616" s="196"/>
    </row>
    <row r="3617" spans="1:8" s="148" customFormat="1">
      <c r="A3617" s="153"/>
      <c r="B3617" s="153"/>
      <c r="C3617" s="196"/>
      <c r="D3617" s="196"/>
      <c r="E3617" s="196"/>
      <c r="F3617" s="196"/>
      <c r="G3617" s="196"/>
      <c r="H3617" s="196"/>
    </row>
    <row r="3618" spans="1:8" s="148" customFormat="1">
      <c r="A3618" s="153"/>
      <c r="B3618" s="153"/>
      <c r="C3618" s="196"/>
      <c r="D3618" s="196"/>
      <c r="E3618" s="196"/>
      <c r="F3618" s="196"/>
      <c r="G3618" s="196"/>
      <c r="H3618" s="196"/>
    </row>
    <row r="3619" spans="1:8" s="148" customFormat="1">
      <c r="A3619" s="153"/>
      <c r="B3619" s="153"/>
      <c r="C3619" s="196"/>
      <c r="D3619" s="196"/>
      <c r="E3619" s="196"/>
      <c r="F3619" s="196"/>
      <c r="G3619" s="196"/>
      <c r="H3619" s="196"/>
    </row>
    <row r="3620" spans="1:8" s="148" customFormat="1">
      <c r="A3620" s="153"/>
      <c r="B3620" s="153"/>
      <c r="C3620" s="196"/>
      <c r="D3620" s="196"/>
      <c r="E3620" s="196"/>
      <c r="F3620" s="196"/>
      <c r="G3620" s="196"/>
      <c r="H3620" s="196"/>
    </row>
    <row r="3621" spans="1:8" s="148" customFormat="1">
      <c r="A3621" s="153"/>
      <c r="B3621" s="153"/>
      <c r="C3621" s="196"/>
      <c r="D3621" s="196"/>
      <c r="E3621" s="196"/>
      <c r="F3621" s="196"/>
      <c r="G3621" s="196"/>
      <c r="H3621" s="196"/>
    </row>
    <row r="3622" spans="1:8" s="148" customFormat="1">
      <c r="A3622" s="153"/>
      <c r="B3622" s="153"/>
      <c r="C3622" s="196"/>
      <c r="D3622" s="196"/>
      <c r="E3622" s="196"/>
      <c r="F3622" s="196"/>
      <c r="G3622" s="196"/>
      <c r="H3622" s="196"/>
    </row>
    <row r="3623" spans="1:8" s="148" customFormat="1">
      <c r="A3623" s="153"/>
      <c r="B3623" s="153"/>
      <c r="C3623" s="196"/>
      <c r="D3623" s="196"/>
      <c r="E3623" s="196"/>
      <c r="F3623" s="196"/>
      <c r="G3623" s="196"/>
      <c r="H3623" s="196"/>
    </row>
    <row r="3624" spans="1:8" s="148" customFormat="1">
      <c r="A3624" s="153"/>
      <c r="B3624" s="153"/>
      <c r="C3624" s="196"/>
      <c r="D3624" s="196"/>
      <c r="E3624" s="196"/>
      <c r="F3624" s="196"/>
      <c r="G3624" s="196"/>
      <c r="H3624" s="196"/>
    </row>
    <row r="3625" spans="1:8" s="148" customFormat="1">
      <c r="A3625" s="153"/>
      <c r="B3625" s="153"/>
      <c r="C3625" s="196"/>
      <c r="D3625" s="196"/>
      <c r="E3625" s="196"/>
      <c r="F3625" s="196"/>
      <c r="G3625" s="196"/>
      <c r="H3625" s="196"/>
    </row>
    <row r="3626" spans="1:8" s="148" customFormat="1">
      <c r="A3626" s="153"/>
      <c r="B3626" s="153"/>
      <c r="C3626" s="196"/>
      <c r="D3626" s="196"/>
      <c r="E3626" s="196"/>
      <c r="F3626" s="196"/>
      <c r="G3626" s="196"/>
      <c r="H3626" s="196"/>
    </row>
    <row r="3627" spans="1:8" s="148" customFormat="1">
      <c r="A3627" s="153"/>
      <c r="B3627" s="153"/>
      <c r="C3627" s="196"/>
      <c r="D3627" s="196"/>
      <c r="E3627" s="196"/>
      <c r="F3627" s="196"/>
      <c r="G3627" s="196"/>
      <c r="H3627" s="196"/>
    </row>
    <row r="3628" spans="1:8" s="148" customFormat="1">
      <c r="A3628" s="153"/>
      <c r="B3628" s="153"/>
      <c r="C3628" s="196"/>
      <c r="D3628" s="196"/>
      <c r="E3628" s="196"/>
      <c r="F3628" s="196"/>
      <c r="G3628" s="196"/>
      <c r="H3628" s="196"/>
    </row>
    <row r="3629" spans="1:8" s="148" customFormat="1">
      <c r="A3629" s="153"/>
      <c r="B3629" s="153"/>
      <c r="C3629" s="196"/>
      <c r="D3629" s="196"/>
      <c r="E3629" s="196"/>
      <c r="F3629" s="196"/>
      <c r="G3629" s="196"/>
      <c r="H3629" s="196"/>
    </row>
    <row r="3630" spans="1:8" s="148" customFormat="1">
      <c r="A3630" s="153"/>
      <c r="B3630" s="153"/>
      <c r="C3630" s="196"/>
      <c r="D3630" s="196"/>
      <c r="E3630" s="196"/>
      <c r="F3630" s="196"/>
      <c r="G3630" s="196"/>
      <c r="H3630" s="196"/>
    </row>
    <row r="3631" spans="1:8" s="148" customFormat="1">
      <c r="A3631" s="153"/>
      <c r="B3631" s="153"/>
      <c r="C3631" s="196"/>
      <c r="D3631" s="196"/>
      <c r="E3631" s="196"/>
      <c r="F3631" s="196"/>
      <c r="G3631" s="196"/>
      <c r="H3631" s="196"/>
    </row>
    <row r="3632" spans="1:8" s="148" customFormat="1">
      <c r="A3632" s="153"/>
      <c r="B3632" s="153"/>
      <c r="C3632" s="196"/>
      <c r="D3632" s="196"/>
      <c r="E3632" s="196"/>
      <c r="F3632" s="196"/>
      <c r="G3632" s="196"/>
      <c r="H3632" s="196"/>
    </row>
    <row r="3633" spans="1:8" s="148" customFormat="1">
      <c r="A3633" s="153"/>
      <c r="B3633" s="153"/>
      <c r="C3633" s="196"/>
      <c r="D3633" s="196"/>
      <c r="E3633" s="196"/>
      <c r="F3633" s="196"/>
      <c r="G3633" s="196"/>
      <c r="H3633" s="196"/>
    </row>
    <row r="3634" spans="1:8" s="148" customFormat="1">
      <c r="A3634" s="153"/>
      <c r="B3634" s="153"/>
      <c r="C3634" s="196"/>
      <c r="D3634" s="196"/>
      <c r="E3634" s="196"/>
      <c r="F3634" s="196"/>
      <c r="G3634" s="196"/>
      <c r="H3634" s="196"/>
    </row>
    <row r="3635" spans="1:8" s="148" customFormat="1">
      <c r="A3635" s="153"/>
      <c r="B3635" s="153"/>
      <c r="C3635" s="196"/>
      <c r="D3635" s="196"/>
      <c r="E3635" s="196"/>
      <c r="F3635" s="196"/>
      <c r="G3635" s="196"/>
      <c r="H3635" s="196"/>
    </row>
    <row r="3636" spans="1:8" s="148" customFormat="1">
      <c r="A3636" s="153"/>
      <c r="B3636" s="153"/>
      <c r="C3636" s="196"/>
      <c r="D3636" s="196"/>
      <c r="E3636" s="196"/>
      <c r="F3636" s="196"/>
      <c r="G3636" s="196"/>
      <c r="H3636" s="196"/>
    </row>
    <row r="3637" spans="1:8" s="148" customFormat="1">
      <c r="A3637" s="153"/>
      <c r="B3637" s="153"/>
      <c r="C3637" s="196"/>
      <c r="D3637" s="196"/>
      <c r="E3637" s="196"/>
      <c r="F3637" s="196"/>
      <c r="G3637" s="196"/>
      <c r="H3637" s="196"/>
    </row>
    <row r="3638" spans="1:8" s="148" customFormat="1">
      <c r="A3638" s="153"/>
      <c r="B3638" s="153"/>
      <c r="C3638" s="196"/>
      <c r="D3638" s="196"/>
      <c r="E3638" s="196"/>
      <c r="F3638" s="196"/>
      <c r="G3638" s="196"/>
      <c r="H3638" s="196"/>
    </row>
    <row r="3639" spans="1:8" s="148" customFormat="1">
      <c r="A3639" s="153"/>
      <c r="B3639" s="153"/>
      <c r="C3639" s="196"/>
      <c r="D3639" s="196"/>
      <c r="E3639" s="196"/>
      <c r="F3639" s="196"/>
      <c r="G3639" s="196"/>
      <c r="H3639" s="196"/>
    </row>
    <row r="3640" spans="1:8" s="148" customFormat="1">
      <c r="A3640" s="153"/>
      <c r="B3640" s="153"/>
      <c r="C3640" s="196"/>
      <c r="D3640" s="196"/>
      <c r="E3640" s="196"/>
      <c r="F3640" s="196"/>
      <c r="G3640" s="196"/>
      <c r="H3640" s="196"/>
    </row>
    <row r="3641" spans="1:8" s="148" customFormat="1">
      <c r="A3641" s="153"/>
      <c r="B3641" s="153"/>
      <c r="C3641" s="196"/>
      <c r="D3641" s="196"/>
      <c r="E3641" s="196"/>
      <c r="F3641" s="196"/>
      <c r="G3641" s="196"/>
      <c r="H3641" s="196"/>
    </row>
    <row r="3642" spans="1:8" s="148" customFormat="1">
      <c r="A3642" s="153"/>
      <c r="B3642" s="153"/>
      <c r="C3642" s="196"/>
      <c r="D3642" s="196"/>
      <c r="E3642" s="196"/>
      <c r="F3642" s="196"/>
      <c r="G3642" s="196"/>
      <c r="H3642" s="196"/>
    </row>
    <row r="3643" spans="1:8" s="148" customFormat="1">
      <c r="A3643" s="153"/>
      <c r="B3643" s="153"/>
      <c r="C3643" s="196"/>
      <c r="D3643" s="196"/>
      <c r="E3643" s="196"/>
      <c r="F3643" s="196"/>
      <c r="G3643" s="196"/>
      <c r="H3643" s="196"/>
    </row>
    <row r="3644" spans="1:8" s="148" customFormat="1">
      <c r="A3644" s="153"/>
      <c r="B3644" s="153"/>
      <c r="C3644" s="196"/>
      <c r="D3644" s="196"/>
      <c r="E3644" s="196"/>
      <c r="F3644" s="196"/>
      <c r="G3644" s="196"/>
      <c r="H3644" s="196"/>
    </row>
    <row r="3645" spans="1:8" s="148" customFormat="1">
      <c r="A3645" s="153"/>
      <c r="B3645" s="153"/>
      <c r="C3645" s="196"/>
      <c r="D3645" s="196"/>
      <c r="E3645" s="196"/>
      <c r="F3645" s="196"/>
      <c r="G3645" s="196"/>
      <c r="H3645" s="196"/>
    </row>
    <row r="3646" spans="1:8" s="148" customFormat="1">
      <c r="A3646" s="153"/>
      <c r="B3646" s="153"/>
      <c r="C3646" s="196"/>
      <c r="D3646" s="196"/>
      <c r="E3646" s="196"/>
      <c r="F3646" s="196"/>
      <c r="G3646" s="196"/>
      <c r="H3646" s="196"/>
    </row>
    <row r="3647" spans="1:8" s="148" customFormat="1">
      <c r="A3647" s="153"/>
      <c r="B3647" s="153"/>
      <c r="C3647" s="196"/>
      <c r="D3647" s="196"/>
      <c r="E3647" s="196"/>
      <c r="F3647" s="196"/>
      <c r="G3647" s="196"/>
      <c r="H3647" s="196"/>
    </row>
    <row r="3648" spans="1:8" s="148" customFormat="1">
      <c r="A3648" s="153"/>
      <c r="B3648" s="153"/>
      <c r="C3648" s="196"/>
      <c r="D3648" s="196"/>
      <c r="E3648" s="196"/>
      <c r="F3648" s="196"/>
      <c r="G3648" s="196"/>
      <c r="H3648" s="196"/>
    </row>
    <row r="3649" spans="1:8" s="148" customFormat="1">
      <c r="A3649" s="153"/>
      <c r="B3649" s="153"/>
      <c r="C3649" s="196"/>
      <c r="D3649" s="196"/>
      <c r="E3649" s="196"/>
      <c r="F3649" s="196"/>
      <c r="G3649" s="196"/>
      <c r="H3649" s="196"/>
    </row>
    <row r="3650" spans="1:8" s="148" customFormat="1">
      <c r="A3650" s="153"/>
      <c r="B3650" s="153"/>
      <c r="C3650" s="196"/>
      <c r="D3650" s="196"/>
      <c r="E3650" s="196"/>
      <c r="F3650" s="196"/>
      <c r="G3650" s="196"/>
      <c r="H3650" s="196"/>
    </row>
    <row r="3651" spans="1:8" s="148" customFormat="1">
      <c r="A3651" s="153"/>
      <c r="B3651" s="153"/>
      <c r="C3651" s="196"/>
      <c r="D3651" s="196"/>
      <c r="E3651" s="196"/>
      <c r="F3651" s="196"/>
      <c r="G3651" s="196"/>
      <c r="H3651" s="196"/>
    </row>
    <row r="3652" spans="1:8" s="148" customFormat="1">
      <c r="A3652" s="153"/>
      <c r="B3652" s="153"/>
      <c r="C3652" s="196"/>
      <c r="D3652" s="196"/>
      <c r="E3652" s="196"/>
      <c r="F3652" s="196"/>
      <c r="G3652" s="196"/>
      <c r="H3652" s="196"/>
    </row>
    <row r="3653" spans="1:8" s="148" customFormat="1">
      <c r="A3653" s="153"/>
      <c r="B3653" s="153"/>
      <c r="C3653" s="196"/>
      <c r="D3653" s="196"/>
      <c r="E3653" s="196"/>
      <c r="F3653" s="196"/>
      <c r="G3653" s="196"/>
      <c r="H3653" s="196"/>
    </row>
    <row r="3654" spans="1:8" s="148" customFormat="1">
      <c r="A3654" s="153"/>
      <c r="B3654" s="153"/>
      <c r="C3654" s="196"/>
      <c r="D3654" s="196"/>
      <c r="E3654" s="196"/>
      <c r="F3654" s="196"/>
      <c r="G3654" s="196"/>
      <c r="H3654" s="196"/>
    </row>
    <row r="3655" spans="1:8" s="148" customFormat="1">
      <c r="A3655" s="153"/>
      <c r="B3655" s="153"/>
      <c r="C3655" s="196"/>
      <c r="D3655" s="196"/>
      <c r="E3655" s="196"/>
      <c r="F3655" s="196"/>
      <c r="G3655" s="196"/>
      <c r="H3655" s="196"/>
    </row>
    <row r="3656" spans="1:8" s="148" customFormat="1">
      <c r="A3656" s="153"/>
      <c r="B3656" s="153"/>
      <c r="C3656" s="196"/>
      <c r="D3656" s="196"/>
      <c r="E3656" s="196"/>
      <c r="F3656" s="196"/>
      <c r="G3656" s="196"/>
      <c r="H3656" s="196"/>
    </row>
    <row r="3657" spans="1:8" s="148" customFormat="1">
      <c r="A3657" s="153"/>
      <c r="B3657" s="153"/>
      <c r="C3657" s="196"/>
      <c r="D3657" s="196"/>
      <c r="E3657" s="196"/>
      <c r="F3657" s="196"/>
      <c r="G3657" s="196"/>
      <c r="H3657" s="196"/>
    </row>
    <row r="3658" spans="1:8" s="148" customFormat="1">
      <c r="A3658" s="153"/>
      <c r="B3658" s="153"/>
      <c r="C3658" s="196"/>
      <c r="D3658" s="196"/>
      <c r="E3658" s="196"/>
      <c r="F3658" s="196"/>
      <c r="G3658" s="196"/>
      <c r="H3658" s="196"/>
    </row>
    <row r="3659" spans="1:8" s="148" customFormat="1">
      <c r="A3659" s="153"/>
      <c r="B3659" s="153"/>
      <c r="C3659" s="196"/>
      <c r="D3659" s="196"/>
      <c r="E3659" s="196"/>
      <c r="F3659" s="196"/>
      <c r="G3659" s="196"/>
      <c r="H3659" s="196"/>
    </row>
    <row r="3660" spans="1:8" s="148" customFormat="1">
      <c r="A3660" s="153"/>
      <c r="B3660" s="153"/>
      <c r="C3660" s="196"/>
      <c r="D3660" s="196"/>
      <c r="E3660" s="196"/>
      <c r="F3660" s="196"/>
      <c r="G3660" s="196"/>
      <c r="H3660" s="196"/>
    </row>
    <row r="3661" spans="1:8" s="148" customFormat="1">
      <c r="A3661" s="153"/>
      <c r="B3661" s="153"/>
      <c r="C3661" s="196"/>
      <c r="D3661" s="196"/>
      <c r="E3661" s="196"/>
      <c r="F3661" s="196"/>
      <c r="G3661" s="196"/>
      <c r="H3661" s="196"/>
    </row>
    <row r="3662" spans="1:8" s="148" customFormat="1">
      <c r="A3662" s="153"/>
      <c r="B3662" s="153"/>
      <c r="C3662" s="196"/>
      <c r="D3662" s="196"/>
      <c r="E3662" s="196"/>
      <c r="F3662" s="196"/>
      <c r="G3662" s="196"/>
      <c r="H3662" s="196"/>
    </row>
    <row r="3663" spans="1:8" s="148" customFormat="1">
      <c r="A3663" s="153"/>
      <c r="B3663" s="153"/>
      <c r="C3663" s="196"/>
      <c r="D3663" s="196"/>
      <c r="E3663" s="196"/>
      <c r="F3663" s="196"/>
      <c r="G3663" s="196"/>
      <c r="H3663" s="196"/>
    </row>
    <row r="3664" spans="1:8" s="148" customFormat="1">
      <c r="A3664" s="153"/>
      <c r="B3664" s="153"/>
      <c r="C3664" s="196"/>
      <c r="D3664" s="196"/>
      <c r="E3664" s="196"/>
      <c r="F3664" s="196"/>
      <c r="G3664" s="196"/>
      <c r="H3664" s="196"/>
    </row>
    <row r="3665" spans="1:8" s="148" customFormat="1">
      <c r="A3665" s="153"/>
      <c r="B3665" s="153"/>
      <c r="C3665" s="196"/>
      <c r="D3665" s="196"/>
      <c r="E3665" s="196"/>
      <c r="F3665" s="196"/>
      <c r="G3665" s="196"/>
      <c r="H3665" s="196"/>
    </row>
    <row r="3666" spans="1:8" s="148" customFormat="1">
      <c r="A3666" s="153"/>
      <c r="B3666" s="153"/>
      <c r="C3666" s="196"/>
      <c r="D3666" s="196"/>
      <c r="E3666" s="196"/>
      <c r="F3666" s="196"/>
      <c r="G3666" s="196"/>
      <c r="H3666" s="196"/>
    </row>
    <row r="3667" spans="1:8" s="148" customFormat="1">
      <c r="A3667" s="153"/>
      <c r="B3667" s="153"/>
      <c r="C3667" s="196"/>
      <c r="D3667" s="196"/>
      <c r="E3667" s="196"/>
      <c r="F3667" s="196"/>
      <c r="G3667" s="196"/>
      <c r="H3667" s="196"/>
    </row>
    <row r="3668" spans="1:8" s="148" customFormat="1">
      <c r="A3668" s="153"/>
      <c r="B3668" s="153"/>
      <c r="C3668" s="196"/>
      <c r="D3668" s="196"/>
      <c r="E3668" s="196"/>
      <c r="F3668" s="196"/>
      <c r="G3668" s="196"/>
      <c r="H3668" s="196"/>
    </row>
    <row r="3669" spans="1:8" s="148" customFormat="1">
      <c r="A3669" s="153"/>
      <c r="B3669" s="153"/>
      <c r="C3669" s="196"/>
      <c r="D3669" s="196"/>
      <c r="E3669" s="196"/>
      <c r="F3669" s="196"/>
      <c r="G3669" s="196"/>
      <c r="H3669" s="196"/>
    </row>
    <row r="3670" spans="1:8" s="148" customFormat="1">
      <c r="A3670" s="153"/>
      <c r="B3670" s="153"/>
      <c r="C3670" s="196"/>
      <c r="D3670" s="196"/>
      <c r="E3670" s="196"/>
      <c r="F3670" s="196"/>
      <c r="G3670" s="196"/>
      <c r="H3670" s="196"/>
    </row>
    <row r="3671" spans="1:8" s="148" customFormat="1">
      <c r="A3671" s="153"/>
      <c r="B3671" s="153"/>
      <c r="C3671" s="196"/>
      <c r="D3671" s="196"/>
      <c r="E3671" s="196"/>
      <c r="F3671" s="196"/>
      <c r="G3671" s="196"/>
      <c r="H3671" s="196"/>
    </row>
    <row r="3672" spans="1:8" s="148" customFormat="1">
      <c r="A3672" s="153"/>
      <c r="B3672" s="153"/>
      <c r="C3672" s="196"/>
      <c r="D3672" s="196"/>
      <c r="E3672" s="196"/>
      <c r="F3672" s="196"/>
      <c r="G3672" s="196"/>
      <c r="H3672" s="196"/>
    </row>
    <row r="3673" spans="1:8" s="148" customFormat="1">
      <c r="A3673" s="153"/>
      <c r="B3673" s="153"/>
      <c r="C3673" s="196"/>
      <c r="D3673" s="196"/>
      <c r="E3673" s="196"/>
      <c r="F3673" s="196"/>
      <c r="G3673" s="196"/>
      <c r="H3673" s="196"/>
    </row>
    <row r="3674" spans="1:8" s="148" customFormat="1">
      <c r="A3674" s="153"/>
      <c r="B3674" s="153"/>
      <c r="C3674" s="196"/>
      <c r="D3674" s="196"/>
      <c r="E3674" s="196"/>
      <c r="F3674" s="196"/>
      <c r="G3674" s="196"/>
      <c r="H3674" s="196"/>
    </row>
    <row r="3675" spans="1:8" s="148" customFormat="1">
      <c r="A3675" s="153"/>
      <c r="B3675" s="153"/>
      <c r="C3675" s="196"/>
      <c r="D3675" s="196"/>
      <c r="E3675" s="196"/>
      <c r="F3675" s="196"/>
      <c r="G3675" s="196"/>
      <c r="H3675" s="196"/>
    </row>
    <row r="3676" spans="1:8" s="148" customFormat="1">
      <c r="A3676" s="153"/>
      <c r="B3676" s="153"/>
      <c r="C3676" s="196"/>
      <c r="D3676" s="196"/>
      <c r="E3676" s="196"/>
      <c r="F3676" s="196"/>
      <c r="G3676" s="196"/>
      <c r="H3676" s="196"/>
    </row>
    <row r="3677" spans="1:8" s="148" customFormat="1">
      <c r="A3677" s="153"/>
      <c r="B3677" s="153"/>
      <c r="C3677" s="196"/>
      <c r="D3677" s="196"/>
      <c r="E3677" s="196"/>
      <c r="F3677" s="196"/>
      <c r="G3677" s="196"/>
      <c r="H3677" s="196"/>
    </row>
    <row r="3678" spans="1:8" s="148" customFormat="1">
      <c r="A3678" s="153"/>
      <c r="B3678" s="153"/>
      <c r="C3678" s="196"/>
      <c r="D3678" s="196"/>
      <c r="E3678" s="196"/>
      <c r="F3678" s="196"/>
      <c r="G3678" s="196"/>
      <c r="H3678" s="196"/>
    </row>
    <row r="3679" spans="1:8" s="148" customFormat="1">
      <c r="A3679" s="153"/>
      <c r="B3679" s="153"/>
      <c r="C3679" s="196"/>
      <c r="D3679" s="196"/>
      <c r="E3679" s="196"/>
      <c r="F3679" s="196"/>
      <c r="G3679" s="196"/>
      <c r="H3679" s="196"/>
    </row>
    <row r="3680" spans="1:8" s="148" customFormat="1">
      <c r="A3680" s="153"/>
      <c r="B3680" s="153"/>
      <c r="C3680" s="196"/>
      <c r="D3680" s="196"/>
      <c r="E3680" s="196"/>
      <c r="F3680" s="196"/>
      <c r="G3680" s="196"/>
      <c r="H3680" s="196"/>
    </row>
    <row r="3681" spans="1:8" s="148" customFormat="1">
      <c r="A3681" s="153"/>
      <c r="B3681" s="153"/>
      <c r="C3681" s="196"/>
      <c r="D3681" s="196"/>
      <c r="E3681" s="196"/>
      <c r="F3681" s="196"/>
      <c r="G3681" s="196"/>
      <c r="H3681" s="196"/>
    </row>
    <row r="3682" spans="1:8" s="148" customFormat="1">
      <c r="A3682" s="153"/>
      <c r="B3682" s="153"/>
      <c r="C3682" s="196"/>
      <c r="D3682" s="196"/>
      <c r="E3682" s="196"/>
      <c r="F3682" s="196"/>
      <c r="G3682" s="196"/>
      <c r="H3682" s="196"/>
    </row>
    <row r="3683" spans="1:8" s="148" customFormat="1">
      <c r="A3683" s="153"/>
      <c r="B3683" s="153"/>
      <c r="C3683" s="196"/>
      <c r="D3683" s="196"/>
      <c r="E3683" s="196"/>
      <c r="F3683" s="196"/>
      <c r="G3683" s="196"/>
      <c r="H3683" s="196"/>
    </row>
    <row r="3684" spans="1:8" s="148" customFormat="1">
      <c r="A3684" s="153"/>
      <c r="B3684" s="153"/>
      <c r="C3684" s="196"/>
      <c r="D3684" s="196"/>
      <c r="E3684" s="196"/>
      <c r="F3684" s="196"/>
      <c r="G3684" s="196"/>
      <c r="H3684" s="196"/>
    </row>
    <row r="3685" spans="1:8" s="148" customFormat="1">
      <c r="A3685" s="153"/>
      <c r="B3685" s="153"/>
      <c r="C3685" s="196"/>
      <c r="D3685" s="196"/>
      <c r="E3685" s="196"/>
      <c r="F3685" s="196"/>
      <c r="G3685" s="196"/>
      <c r="H3685" s="196"/>
    </row>
    <row r="3686" spans="1:8" s="148" customFormat="1">
      <c r="A3686" s="153"/>
      <c r="B3686" s="153"/>
      <c r="C3686" s="196"/>
      <c r="D3686" s="196"/>
      <c r="E3686" s="196"/>
      <c r="F3686" s="196"/>
      <c r="G3686" s="196"/>
      <c r="H3686" s="196"/>
    </row>
    <row r="3687" spans="1:8" s="148" customFormat="1">
      <c r="A3687" s="153"/>
      <c r="B3687" s="153"/>
      <c r="C3687" s="196"/>
      <c r="D3687" s="196"/>
      <c r="E3687" s="196"/>
      <c r="F3687" s="196"/>
      <c r="G3687" s="196"/>
      <c r="H3687" s="196"/>
    </row>
    <row r="3688" spans="1:8" s="148" customFormat="1">
      <c r="A3688" s="153"/>
      <c r="B3688" s="153"/>
      <c r="C3688" s="196"/>
      <c r="D3688" s="196"/>
      <c r="E3688" s="196"/>
      <c r="F3688" s="196"/>
      <c r="G3688" s="196"/>
      <c r="H3688" s="196"/>
    </row>
    <row r="3689" spans="1:8" s="148" customFormat="1">
      <c r="A3689" s="153"/>
      <c r="B3689" s="153"/>
      <c r="C3689" s="196"/>
      <c r="D3689" s="196"/>
      <c r="E3689" s="196"/>
      <c r="F3689" s="196"/>
      <c r="G3689" s="196"/>
      <c r="H3689" s="196"/>
    </row>
    <row r="3690" spans="1:8" s="148" customFormat="1">
      <c r="A3690" s="153"/>
      <c r="B3690" s="153"/>
      <c r="C3690" s="196"/>
      <c r="D3690" s="196"/>
      <c r="E3690" s="196"/>
      <c r="F3690" s="196"/>
      <c r="G3690" s="196"/>
      <c r="H3690" s="196"/>
    </row>
    <row r="3691" spans="1:8" s="148" customFormat="1">
      <c r="A3691" s="153"/>
      <c r="B3691" s="153"/>
      <c r="C3691" s="196"/>
      <c r="D3691" s="196"/>
      <c r="E3691" s="196"/>
      <c r="F3691" s="196"/>
      <c r="G3691" s="196"/>
      <c r="H3691" s="196"/>
    </row>
    <row r="3692" spans="1:8" s="148" customFormat="1">
      <c r="A3692" s="153"/>
      <c r="B3692" s="153"/>
      <c r="C3692" s="196"/>
      <c r="D3692" s="196"/>
      <c r="E3692" s="196"/>
      <c r="F3692" s="196"/>
      <c r="G3692" s="196"/>
      <c r="H3692" s="196"/>
    </row>
    <row r="3693" spans="1:8" s="148" customFormat="1">
      <c r="A3693" s="153"/>
      <c r="B3693" s="153"/>
      <c r="C3693" s="196"/>
      <c r="D3693" s="196"/>
      <c r="E3693" s="196"/>
      <c r="F3693" s="196"/>
      <c r="G3693" s="196"/>
      <c r="H3693" s="196"/>
    </row>
    <row r="3694" spans="1:8" s="148" customFormat="1">
      <c r="A3694" s="153"/>
      <c r="B3694" s="153"/>
      <c r="C3694" s="196"/>
      <c r="D3694" s="196"/>
      <c r="E3694" s="196"/>
      <c r="F3694" s="196"/>
      <c r="G3694" s="196"/>
      <c r="H3694" s="196"/>
    </row>
    <row r="3695" spans="1:8" s="148" customFormat="1">
      <c r="A3695" s="153"/>
      <c r="B3695" s="153"/>
      <c r="C3695" s="196"/>
      <c r="D3695" s="196"/>
      <c r="E3695" s="196"/>
      <c r="F3695" s="196"/>
      <c r="G3695" s="196"/>
      <c r="H3695" s="196"/>
    </row>
    <row r="3696" spans="1:8" s="148" customFormat="1">
      <c r="A3696" s="153"/>
      <c r="B3696" s="153"/>
      <c r="C3696" s="196"/>
      <c r="D3696" s="196"/>
      <c r="E3696" s="196"/>
      <c r="F3696" s="196"/>
      <c r="G3696" s="196"/>
      <c r="H3696" s="196"/>
    </row>
    <row r="3697" spans="1:8" s="148" customFormat="1">
      <c r="A3697" s="153"/>
      <c r="B3697" s="153"/>
      <c r="C3697" s="196"/>
      <c r="D3697" s="196"/>
      <c r="E3697" s="196"/>
      <c r="F3697" s="196"/>
      <c r="G3697" s="196"/>
      <c r="H3697" s="196"/>
    </row>
    <row r="3698" spans="1:8" s="148" customFormat="1">
      <c r="A3698" s="153"/>
      <c r="B3698" s="153"/>
      <c r="C3698" s="196"/>
      <c r="D3698" s="196"/>
      <c r="E3698" s="196"/>
      <c r="F3698" s="196"/>
      <c r="G3698" s="196"/>
      <c r="H3698" s="196"/>
    </row>
    <row r="3699" spans="1:8" s="148" customFormat="1">
      <c r="A3699" s="153"/>
      <c r="B3699" s="153"/>
      <c r="C3699" s="196"/>
      <c r="D3699" s="196"/>
      <c r="E3699" s="196"/>
      <c r="F3699" s="196"/>
      <c r="G3699" s="196"/>
      <c r="H3699" s="196"/>
    </row>
    <row r="3700" spans="1:8" s="148" customFormat="1">
      <c r="A3700" s="153"/>
      <c r="B3700" s="153"/>
      <c r="C3700" s="196"/>
      <c r="D3700" s="196"/>
      <c r="E3700" s="196"/>
      <c r="F3700" s="196"/>
      <c r="G3700" s="196"/>
      <c r="H3700" s="196"/>
    </row>
    <row r="3701" spans="1:8" s="148" customFormat="1">
      <c r="A3701" s="153"/>
      <c r="B3701" s="153"/>
      <c r="C3701" s="196"/>
      <c r="D3701" s="196"/>
      <c r="E3701" s="196"/>
      <c r="F3701" s="196"/>
      <c r="G3701" s="196"/>
      <c r="H3701" s="196"/>
    </row>
    <row r="3702" spans="1:8" s="148" customFormat="1">
      <c r="A3702" s="153"/>
      <c r="B3702" s="153"/>
      <c r="C3702" s="196"/>
      <c r="D3702" s="196"/>
      <c r="E3702" s="196"/>
      <c r="F3702" s="196"/>
      <c r="G3702" s="196"/>
      <c r="H3702" s="196"/>
    </row>
    <row r="3703" spans="1:8" s="148" customFormat="1">
      <c r="A3703" s="153"/>
      <c r="B3703" s="153"/>
      <c r="C3703" s="196"/>
      <c r="D3703" s="196"/>
      <c r="E3703" s="196"/>
      <c r="F3703" s="196"/>
      <c r="G3703" s="196"/>
      <c r="H3703" s="196"/>
    </row>
    <row r="3704" spans="1:8" s="148" customFormat="1">
      <c r="A3704" s="153"/>
      <c r="B3704" s="153"/>
      <c r="C3704" s="196"/>
      <c r="D3704" s="196"/>
      <c r="E3704" s="196"/>
      <c r="F3704" s="196"/>
      <c r="G3704" s="196"/>
      <c r="H3704" s="196"/>
    </row>
    <row r="3705" spans="1:8" s="148" customFormat="1">
      <c r="A3705" s="153"/>
      <c r="B3705" s="153"/>
      <c r="C3705" s="196"/>
      <c r="D3705" s="196"/>
      <c r="E3705" s="196"/>
      <c r="F3705" s="196"/>
      <c r="G3705" s="196"/>
      <c r="H3705" s="196"/>
    </row>
    <row r="3706" spans="1:8" s="148" customFormat="1">
      <c r="A3706" s="153"/>
      <c r="B3706" s="153"/>
      <c r="C3706" s="196"/>
      <c r="D3706" s="196"/>
      <c r="E3706" s="196"/>
      <c r="F3706" s="196"/>
      <c r="G3706" s="196"/>
      <c r="H3706" s="196"/>
    </row>
    <row r="3707" spans="1:8" s="148" customFormat="1">
      <c r="A3707" s="153"/>
      <c r="B3707" s="153"/>
      <c r="C3707" s="196"/>
      <c r="D3707" s="196"/>
      <c r="E3707" s="196"/>
      <c r="F3707" s="196"/>
      <c r="G3707" s="196"/>
      <c r="H3707" s="196"/>
    </row>
    <row r="3708" spans="1:8" s="148" customFormat="1">
      <c r="A3708" s="153"/>
      <c r="B3708" s="153"/>
      <c r="C3708" s="196"/>
      <c r="D3708" s="196"/>
      <c r="E3708" s="196"/>
      <c r="F3708" s="196"/>
      <c r="G3708" s="196"/>
      <c r="H3708" s="196"/>
    </row>
    <row r="3709" spans="1:8" s="148" customFormat="1">
      <c r="A3709" s="153"/>
      <c r="B3709" s="153"/>
      <c r="C3709" s="196"/>
      <c r="D3709" s="196"/>
      <c r="E3709" s="196"/>
      <c r="F3709" s="196"/>
      <c r="G3709" s="196"/>
      <c r="H3709" s="196"/>
    </row>
    <row r="3710" spans="1:8" s="148" customFormat="1">
      <c r="A3710" s="153"/>
      <c r="B3710" s="153"/>
      <c r="C3710" s="196"/>
      <c r="D3710" s="196"/>
      <c r="E3710" s="196"/>
      <c r="F3710" s="196"/>
      <c r="G3710" s="196"/>
      <c r="H3710" s="196"/>
    </row>
    <row r="3711" spans="1:8" s="148" customFormat="1">
      <c r="A3711" s="153"/>
      <c r="B3711" s="153"/>
      <c r="C3711" s="196"/>
      <c r="D3711" s="196"/>
      <c r="E3711" s="196"/>
      <c r="F3711" s="196"/>
      <c r="G3711" s="196"/>
      <c r="H3711" s="196"/>
    </row>
    <row r="3712" spans="1:8" s="148" customFormat="1">
      <c r="A3712" s="153"/>
      <c r="B3712" s="153"/>
      <c r="C3712" s="196"/>
      <c r="D3712" s="196"/>
      <c r="E3712" s="196"/>
      <c r="F3712" s="196"/>
      <c r="G3712" s="196"/>
      <c r="H3712" s="196"/>
    </row>
    <row r="3713" spans="1:8" s="148" customFormat="1">
      <c r="A3713" s="153"/>
      <c r="B3713" s="153"/>
      <c r="C3713" s="196"/>
      <c r="D3713" s="196"/>
      <c r="E3713" s="196"/>
      <c r="F3713" s="196"/>
      <c r="G3713" s="196"/>
      <c r="H3713" s="196"/>
    </row>
    <row r="3714" spans="1:8" s="148" customFormat="1">
      <c r="A3714" s="153"/>
      <c r="B3714" s="153"/>
      <c r="C3714" s="196"/>
      <c r="D3714" s="196"/>
      <c r="E3714" s="196"/>
      <c r="F3714" s="196"/>
      <c r="G3714" s="196"/>
      <c r="H3714" s="196"/>
    </row>
    <row r="3715" spans="1:8" s="148" customFormat="1">
      <c r="A3715" s="153"/>
      <c r="B3715" s="153"/>
      <c r="C3715" s="196"/>
      <c r="D3715" s="196"/>
      <c r="E3715" s="196"/>
      <c r="F3715" s="196"/>
      <c r="G3715" s="196"/>
      <c r="H3715" s="196"/>
    </row>
    <row r="3716" spans="1:8" s="148" customFormat="1">
      <c r="A3716" s="153"/>
      <c r="B3716" s="153"/>
      <c r="C3716" s="196"/>
      <c r="D3716" s="196"/>
      <c r="E3716" s="196"/>
      <c r="F3716" s="196"/>
      <c r="G3716" s="196"/>
      <c r="H3716" s="196"/>
    </row>
    <row r="3717" spans="1:8" s="148" customFormat="1">
      <c r="A3717" s="153"/>
      <c r="B3717" s="153"/>
      <c r="C3717" s="196"/>
      <c r="D3717" s="196"/>
      <c r="E3717" s="196"/>
      <c r="F3717" s="196"/>
      <c r="G3717" s="196"/>
      <c r="H3717" s="196"/>
    </row>
    <row r="3718" spans="1:8" s="148" customFormat="1">
      <c r="A3718" s="153"/>
      <c r="B3718" s="153"/>
      <c r="C3718" s="196"/>
      <c r="D3718" s="196"/>
      <c r="E3718" s="196"/>
      <c r="F3718" s="196"/>
      <c r="G3718" s="196"/>
      <c r="H3718" s="196"/>
    </row>
    <row r="3719" spans="1:8" s="148" customFormat="1">
      <c r="A3719" s="153"/>
      <c r="B3719" s="153"/>
      <c r="C3719" s="196"/>
      <c r="D3719" s="196"/>
      <c r="E3719" s="196"/>
      <c r="F3719" s="196"/>
      <c r="G3719" s="196"/>
      <c r="H3719" s="196"/>
    </row>
    <row r="3720" spans="1:8" s="148" customFormat="1">
      <c r="A3720" s="153"/>
      <c r="B3720" s="153"/>
      <c r="C3720" s="196"/>
      <c r="D3720" s="196"/>
      <c r="E3720" s="196"/>
      <c r="F3720" s="196"/>
      <c r="G3720" s="196"/>
      <c r="H3720" s="196"/>
    </row>
    <row r="3721" spans="1:8" s="148" customFormat="1">
      <c r="A3721" s="153"/>
      <c r="B3721" s="153"/>
      <c r="C3721" s="196"/>
      <c r="D3721" s="196"/>
      <c r="E3721" s="196"/>
      <c r="F3721" s="196"/>
      <c r="G3721" s="196"/>
      <c r="H3721" s="196"/>
    </row>
    <row r="3722" spans="1:8" s="148" customFormat="1">
      <c r="A3722" s="153"/>
      <c r="B3722" s="153"/>
      <c r="C3722" s="196"/>
      <c r="D3722" s="196"/>
      <c r="E3722" s="196"/>
      <c r="F3722" s="196"/>
      <c r="G3722" s="196"/>
      <c r="H3722" s="196"/>
    </row>
    <row r="3723" spans="1:8" s="148" customFormat="1">
      <c r="A3723" s="153"/>
      <c r="B3723" s="153"/>
      <c r="C3723" s="196"/>
      <c r="D3723" s="196"/>
      <c r="E3723" s="196"/>
      <c r="F3723" s="196"/>
      <c r="G3723" s="196"/>
      <c r="H3723" s="196"/>
    </row>
    <row r="3724" spans="1:8" s="148" customFormat="1">
      <c r="A3724" s="153"/>
      <c r="B3724" s="153"/>
      <c r="C3724" s="196"/>
      <c r="D3724" s="196"/>
      <c r="E3724" s="196"/>
      <c r="F3724" s="196"/>
      <c r="G3724" s="196"/>
      <c r="H3724" s="196"/>
    </row>
    <row r="3725" spans="1:8" s="148" customFormat="1">
      <c r="A3725" s="153"/>
      <c r="B3725" s="153"/>
      <c r="C3725" s="196"/>
      <c r="D3725" s="196"/>
      <c r="E3725" s="196"/>
      <c r="F3725" s="196"/>
      <c r="G3725" s="196"/>
      <c r="H3725" s="196"/>
    </row>
    <row r="3726" spans="1:8" s="148" customFormat="1">
      <c r="A3726" s="153"/>
      <c r="B3726" s="153"/>
      <c r="C3726" s="196"/>
      <c r="D3726" s="196"/>
      <c r="E3726" s="196"/>
      <c r="F3726" s="196"/>
      <c r="G3726" s="196"/>
      <c r="H3726" s="196"/>
    </row>
    <row r="3727" spans="1:8" s="148" customFormat="1">
      <c r="A3727" s="153"/>
      <c r="B3727" s="153"/>
      <c r="C3727" s="196"/>
      <c r="D3727" s="196"/>
      <c r="E3727" s="196"/>
      <c r="F3727" s="196"/>
      <c r="G3727" s="196"/>
      <c r="H3727" s="196"/>
    </row>
    <row r="3728" spans="1:8" s="148" customFormat="1">
      <c r="A3728" s="153"/>
      <c r="B3728" s="153"/>
      <c r="C3728" s="196"/>
      <c r="D3728" s="196"/>
      <c r="E3728" s="196"/>
      <c r="F3728" s="196"/>
      <c r="G3728" s="196"/>
      <c r="H3728" s="196"/>
    </row>
    <row r="3729" spans="1:8" s="148" customFormat="1">
      <c r="A3729" s="153"/>
      <c r="B3729" s="153"/>
      <c r="C3729" s="196"/>
      <c r="D3729" s="196"/>
      <c r="E3729" s="196"/>
      <c r="F3729" s="196"/>
      <c r="G3729" s="196"/>
      <c r="H3729" s="196"/>
    </row>
    <row r="3730" spans="1:8" s="148" customFormat="1">
      <c r="A3730" s="153"/>
      <c r="B3730" s="153"/>
      <c r="C3730" s="196"/>
      <c r="D3730" s="196"/>
      <c r="E3730" s="196"/>
      <c r="F3730" s="196"/>
      <c r="G3730" s="196"/>
      <c r="H3730" s="196"/>
    </row>
    <row r="3731" spans="1:8" s="148" customFormat="1">
      <c r="A3731" s="153"/>
      <c r="B3731" s="153"/>
      <c r="C3731" s="196"/>
      <c r="D3731" s="196"/>
      <c r="E3731" s="196"/>
      <c r="F3731" s="196"/>
      <c r="G3731" s="196"/>
      <c r="H3731" s="196"/>
    </row>
    <row r="3732" spans="1:8" s="148" customFormat="1">
      <c r="A3732" s="153"/>
      <c r="B3732" s="153"/>
      <c r="C3732" s="196"/>
      <c r="D3732" s="196"/>
      <c r="E3732" s="196"/>
      <c r="F3732" s="196"/>
      <c r="G3732" s="196"/>
      <c r="H3732" s="196"/>
    </row>
    <row r="3733" spans="1:8" s="148" customFormat="1">
      <c r="A3733" s="153"/>
      <c r="B3733" s="153"/>
      <c r="C3733" s="196"/>
      <c r="D3733" s="196"/>
      <c r="E3733" s="196"/>
      <c r="F3733" s="196"/>
      <c r="G3733" s="196"/>
      <c r="H3733" s="196"/>
    </row>
    <row r="3734" spans="1:8" s="148" customFormat="1">
      <c r="A3734" s="153"/>
      <c r="B3734" s="153"/>
      <c r="C3734" s="196"/>
      <c r="D3734" s="196"/>
      <c r="E3734" s="196"/>
      <c r="F3734" s="196"/>
      <c r="G3734" s="196"/>
      <c r="H3734" s="196"/>
    </row>
    <row r="3735" spans="1:8" s="148" customFormat="1">
      <c r="A3735" s="153"/>
      <c r="B3735" s="153"/>
      <c r="C3735" s="196"/>
      <c r="D3735" s="196"/>
      <c r="E3735" s="196"/>
      <c r="F3735" s="196"/>
      <c r="G3735" s="196"/>
      <c r="H3735" s="196"/>
    </row>
    <row r="3736" spans="1:8" s="148" customFormat="1">
      <c r="A3736" s="153"/>
      <c r="B3736" s="153"/>
      <c r="C3736" s="196"/>
      <c r="D3736" s="196"/>
      <c r="E3736" s="196"/>
      <c r="F3736" s="196"/>
      <c r="G3736" s="196"/>
      <c r="H3736" s="196"/>
    </row>
    <row r="3737" spans="1:8" s="148" customFormat="1">
      <c r="A3737" s="153"/>
      <c r="B3737" s="153"/>
      <c r="C3737" s="196"/>
      <c r="D3737" s="196"/>
      <c r="E3737" s="196"/>
      <c r="F3737" s="196"/>
      <c r="G3737" s="196"/>
      <c r="H3737" s="196"/>
    </row>
    <row r="3738" spans="1:8" s="148" customFormat="1">
      <c r="A3738" s="153"/>
      <c r="B3738" s="153"/>
      <c r="C3738" s="196"/>
      <c r="D3738" s="196"/>
      <c r="E3738" s="196"/>
      <c r="F3738" s="196"/>
      <c r="G3738" s="196"/>
      <c r="H3738" s="196"/>
    </row>
    <row r="3739" spans="1:8" s="148" customFormat="1">
      <c r="A3739" s="153"/>
      <c r="B3739" s="153"/>
      <c r="C3739" s="196"/>
      <c r="D3739" s="196"/>
      <c r="E3739" s="196"/>
      <c r="F3739" s="196"/>
      <c r="G3739" s="196"/>
      <c r="H3739" s="196"/>
    </row>
    <row r="3740" spans="1:8" s="148" customFormat="1">
      <c r="A3740" s="153"/>
      <c r="B3740" s="153"/>
      <c r="C3740" s="196"/>
      <c r="D3740" s="196"/>
      <c r="E3740" s="196"/>
      <c r="F3740" s="196"/>
      <c r="G3740" s="196"/>
      <c r="H3740" s="196"/>
    </row>
    <row r="3741" spans="1:8" s="148" customFormat="1">
      <c r="A3741" s="153"/>
      <c r="B3741" s="153"/>
      <c r="C3741" s="196"/>
      <c r="D3741" s="196"/>
      <c r="E3741" s="196"/>
      <c r="F3741" s="196"/>
      <c r="G3741" s="196"/>
      <c r="H3741" s="196"/>
    </row>
    <row r="3742" spans="1:8" s="148" customFormat="1">
      <c r="A3742" s="153"/>
      <c r="B3742" s="153"/>
      <c r="C3742" s="196"/>
      <c r="D3742" s="196"/>
      <c r="E3742" s="196"/>
      <c r="F3742" s="196"/>
      <c r="G3742" s="196"/>
      <c r="H3742" s="196"/>
    </row>
    <row r="3743" spans="1:8" s="148" customFormat="1">
      <c r="A3743" s="153"/>
      <c r="B3743" s="153"/>
      <c r="C3743" s="196"/>
      <c r="D3743" s="196"/>
      <c r="E3743" s="196"/>
      <c r="F3743" s="196"/>
      <c r="G3743" s="196"/>
      <c r="H3743" s="196"/>
    </row>
    <row r="3744" spans="1:8" s="148" customFormat="1">
      <c r="A3744" s="153"/>
      <c r="B3744" s="153"/>
      <c r="C3744" s="196"/>
      <c r="D3744" s="196"/>
      <c r="E3744" s="196"/>
      <c r="F3744" s="196"/>
      <c r="G3744" s="196"/>
      <c r="H3744" s="196"/>
    </row>
    <row r="3745" spans="1:8" s="148" customFormat="1">
      <c r="A3745" s="153"/>
      <c r="B3745" s="153"/>
      <c r="C3745" s="196"/>
      <c r="D3745" s="196"/>
      <c r="E3745" s="196"/>
      <c r="F3745" s="196"/>
      <c r="G3745" s="196"/>
      <c r="H3745" s="196"/>
    </row>
    <row r="3746" spans="1:8" s="148" customFormat="1">
      <c r="A3746" s="153"/>
      <c r="B3746" s="153"/>
      <c r="C3746" s="196"/>
      <c r="D3746" s="196"/>
      <c r="E3746" s="196"/>
      <c r="F3746" s="196"/>
      <c r="G3746" s="196"/>
      <c r="H3746" s="196"/>
    </row>
    <row r="3747" spans="1:8" s="148" customFormat="1">
      <c r="A3747" s="153"/>
      <c r="B3747" s="153"/>
      <c r="C3747" s="196"/>
      <c r="D3747" s="196"/>
      <c r="E3747" s="196"/>
      <c r="F3747" s="196"/>
      <c r="G3747" s="196"/>
      <c r="H3747" s="196"/>
    </row>
    <row r="3748" spans="1:8" s="148" customFormat="1">
      <c r="A3748" s="153"/>
      <c r="B3748" s="153"/>
      <c r="C3748" s="196"/>
      <c r="D3748" s="196"/>
      <c r="E3748" s="196"/>
      <c r="F3748" s="196"/>
      <c r="G3748" s="196"/>
      <c r="H3748" s="196"/>
    </row>
    <row r="3749" spans="1:8" s="148" customFormat="1">
      <c r="A3749" s="153"/>
      <c r="B3749" s="153"/>
      <c r="C3749" s="196"/>
      <c r="D3749" s="196"/>
      <c r="E3749" s="196"/>
      <c r="F3749" s="196"/>
      <c r="G3749" s="196"/>
      <c r="H3749" s="196"/>
    </row>
    <row r="3750" spans="1:8" s="148" customFormat="1">
      <c r="A3750" s="153"/>
      <c r="B3750" s="153"/>
      <c r="C3750" s="196"/>
      <c r="D3750" s="196"/>
      <c r="E3750" s="196"/>
      <c r="F3750" s="196"/>
      <c r="G3750" s="196"/>
      <c r="H3750" s="196"/>
    </row>
    <row r="3751" spans="1:8" s="148" customFormat="1">
      <c r="A3751" s="153"/>
      <c r="B3751" s="153"/>
      <c r="C3751" s="196"/>
      <c r="D3751" s="196"/>
      <c r="E3751" s="196"/>
      <c r="F3751" s="196"/>
      <c r="G3751" s="196"/>
      <c r="H3751" s="196"/>
    </row>
    <row r="3752" spans="1:8" s="148" customFormat="1">
      <c r="A3752" s="153"/>
      <c r="B3752" s="153"/>
      <c r="C3752" s="196"/>
      <c r="D3752" s="196"/>
      <c r="E3752" s="196"/>
      <c r="F3752" s="196"/>
      <c r="G3752" s="196"/>
      <c r="H3752" s="196"/>
    </row>
    <row r="3753" spans="1:8" s="148" customFormat="1">
      <c r="A3753" s="153"/>
      <c r="B3753" s="153"/>
      <c r="C3753" s="196"/>
      <c r="D3753" s="196"/>
      <c r="E3753" s="196"/>
      <c r="F3753" s="196"/>
      <c r="G3753" s="196"/>
      <c r="H3753" s="196"/>
    </row>
    <row r="3754" spans="1:8" s="148" customFormat="1">
      <c r="A3754" s="153"/>
      <c r="B3754" s="153"/>
      <c r="C3754" s="196"/>
      <c r="D3754" s="196"/>
      <c r="E3754" s="196"/>
      <c r="F3754" s="196"/>
      <c r="G3754" s="196"/>
      <c r="H3754" s="196"/>
    </row>
    <row r="3755" spans="1:8" s="148" customFormat="1">
      <c r="A3755" s="153"/>
      <c r="B3755" s="153"/>
      <c r="C3755" s="196"/>
      <c r="D3755" s="196"/>
      <c r="E3755" s="196"/>
      <c r="F3755" s="196"/>
      <c r="G3755" s="196"/>
      <c r="H3755" s="196"/>
    </row>
    <row r="3756" spans="1:8" s="148" customFormat="1">
      <c r="A3756" s="153"/>
      <c r="B3756" s="153"/>
      <c r="C3756" s="196"/>
      <c r="D3756" s="196"/>
      <c r="E3756" s="196"/>
      <c r="F3756" s="196"/>
      <c r="G3756" s="196"/>
      <c r="H3756" s="196"/>
    </row>
    <row r="3757" spans="1:8" s="148" customFormat="1">
      <c r="A3757" s="153"/>
      <c r="B3757" s="153"/>
      <c r="C3757" s="196"/>
      <c r="D3757" s="196"/>
      <c r="E3757" s="196"/>
      <c r="F3757" s="196"/>
      <c r="G3757" s="196"/>
      <c r="H3757" s="196"/>
    </row>
    <row r="3758" spans="1:8" s="148" customFormat="1">
      <c r="A3758" s="153"/>
      <c r="B3758" s="153"/>
      <c r="C3758" s="196"/>
      <c r="D3758" s="196"/>
      <c r="E3758" s="196"/>
      <c r="F3758" s="196"/>
      <c r="G3758" s="196"/>
      <c r="H3758" s="196"/>
    </row>
    <row r="3759" spans="1:8" s="148" customFormat="1">
      <c r="A3759" s="153"/>
      <c r="B3759" s="153"/>
      <c r="C3759" s="196"/>
      <c r="D3759" s="196"/>
      <c r="E3759" s="196"/>
      <c r="F3759" s="196"/>
      <c r="G3759" s="196"/>
      <c r="H3759" s="196"/>
    </row>
    <row r="3760" spans="1:8" s="148" customFormat="1">
      <c r="A3760" s="153"/>
      <c r="B3760" s="153"/>
      <c r="C3760" s="196"/>
      <c r="D3760" s="196"/>
      <c r="E3760" s="196"/>
      <c r="F3760" s="196"/>
      <c r="G3760" s="196"/>
      <c r="H3760" s="196"/>
    </row>
    <row r="3761" spans="1:8" s="148" customFormat="1">
      <c r="A3761" s="153"/>
      <c r="B3761" s="153"/>
      <c r="C3761" s="196"/>
      <c r="D3761" s="196"/>
      <c r="E3761" s="196"/>
      <c r="F3761" s="196"/>
      <c r="G3761" s="196"/>
      <c r="H3761" s="196"/>
    </row>
    <row r="3762" spans="1:8" s="148" customFormat="1">
      <c r="A3762" s="153"/>
      <c r="B3762" s="153"/>
      <c r="C3762" s="196"/>
      <c r="D3762" s="196"/>
      <c r="E3762" s="196"/>
      <c r="F3762" s="196"/>
      <c r="G3762" s="196"/>
      <c r="H3762" s="196"/>
    </row>
    <row r="3763" spans="1:8" s="148" customFormat="1">
      <c r="A3763" s="153"/>
      <c r="B3763" s="153"/>
      <c r="C3763" s="196"/>
      <c r="D3763" s="196"/>
      <c r="E3763" s="196"/>
      <c r="F3763" s="196"/>
      <c r="G3763" s="196"/>
      <c r="H3763" s="196"/>
    </row>
    <row r="3764" spans="1:8" s="148" customFormat="1">
      <c r="A3764" s="153"/>
      <c r="B3764" s="153"/>
      <c r="C3764" s="196"/>
      <c r="D3764" s="196"/>
      <c r="E3764" s="196"/>
      <c r="F3764" s="196"/>
      <c r="G3764" s="196"/>
      <c r="H3764" s="196"/>
    </row>
    <row r="3765" spans="1:8" s="148" customFormat="1">
      <c r="A3765" s="153"/>
      <c r="B3765" s="153"/>
      <c r="C3765" s="196"/>
      <c r="D3765" s="196"/>
      <c r="E3765" s="196"/>
      <c r="F3765" s="196"/>
      <c r="G3765" s="196"/>
      <c r="H3765" s="196"/>
    </row>
    <row r="3766" spans="1:8" s="148" customFormat="1">
      <c r="A3766" s="153"/>
      <c r="B3766" s="153"/>
      <c r="C3766" s="196"/>
      <c r="D3766" s="196"/>
      <c r="E3766" s="196"/>
      <c r="F3766" s="196"/>
      <c r="G3766" s="196"/>
      <c r="H3766" s="196"/>
    </row>
    <row r="3767" spans="1:8" s="148" customFormat="1">
      <c r="A3767" s="153"/>
      <c r="B3767" s="153"/>
      <c r="C3767" s="196"/>
      <c r="D3767" s="196"/>
      <c r="E3767" s="196"/>
      <c r="F3767" s="196"/>
      <c r="G3767" s="196"/>
      <c r="H3767" s="196"/>
    </row>
    <row r="3768" spans="1:8" s="148" customFormat="1">
      <c r="A3768" s="153"/>
      <c r="B3768" s="153"/>
      <c r="C3768" s="196"/>
      <c r="D3768" s="196"/>
      <c r="E3768" s="196"/>
      <c r="F3768" s="196"/>
      <c r="G3768" s="196"/>
      <c r="H3768" s="196"/>
    </row>
    <row r="3769" spans="1:8" s="148" customFormat="1">
      <c r="A3769" s="153"/>
      <c r="B3769" s="153"/>
      <c r="C3769" s="196"/>
      <c r="D3769" s="196"/>
      <c r="E3769" s="196"/>
      <c r="F3769" s="196"/>
      <c r="G3769" s="196"/>
      <c r="H3769" s="196"/>
    </row>
    <row r="3770" spans="1:8" s="148" customFormat="1">
      <c r="A3770" s="153"/>
      <c r="B3770" s="153"/>
      <c r="C3770" s="196"/>
      <c r="D3770" s="196"/>
      <c r="E3770" s="196"/>
      <c r="F3770" s="196"/>
      <c r="G3770" s="196"/>
      <c r="H3770" s="196"/>
    </row>
    <row r="3771" spans="1:8" s="148" customFormat="1">
      <c r="A3771" s="153"/>
      <c r="B3771" s="153"/>
      <c r="C3771" s="196"/>
      <c r="D3771" s="196"/>
      <c r="E3771" s="196"/>
      <c r="F3771" s="196"/>
      <c r="G3771" s="196"/>
      <c r="H3771" s="196"/>
    </row>
    <row r="3772" spans="1:8" s="148" customFormat="1">
      <c r="A3772" s="153"/>
      <c r="B3772" s="153"/>
      <c r="C3772" s="196"/>
      <c r="D3772" s="196"/>
      <c r="E3772" s="196"/>
      <c r="F3772" s="196"/>
      <c r="G3772" s="196"/>
      <c r="H3772" s="196"/>
    </row>
    <row r="3773" spans="1:8" s="148" customFormat="1">
      <c r="A3773" s="153"/>
      <c r="B3773" s="153"/>
      <c r="C3773" s="196"/>
      <c r="D3773" s="196"/>
      <c r="E3773" s="196"/>
      <c r="F3773" s="196"/>
      <c r="G3773" s="196"/>
      <c r="H3773" s="196"/>
    </row>
    <row r="3774" spans="1:8" s="148" customFormat="1">
      <c r="A3774" s="153"/>
      <c r="B3774" s="153"/>
      <c r="C3774" s="196"/>
      <c r="D3774" s="196"/>
      <c r="E3774" s="196"/>
      <c r="F3774" s="196"/>
      <c r="G3774" s="196"/>
      <c r="H3774" s="196"/>
    </row>
    <row r="3775" spans="1:8" s="148" customFormat="1">
      <c r="A3775" s="153"/>
      <c r="B3775" s="153"/>
      <c r="C3775" s="196"/>
      <c r="D3775" s="196"/>
      <c r="E3775" s="196"/>
      <c r="F3775" s="196"/>
      <c r="G3775" s="196"/>
      <c r="H3775" s="196"/>
    </row>
    <row r="3776" spans="1:8" s="148" customFormat="1">
      <c r="A3776" s="153"/>
      <c r="B3776" s="153"/>
      <c r="C3776" s="196"/>
      <c r="D3776" s="196"/>
      <c r="E3776" s="196"/>
      <c r="F3776" s="196"/>
      <c r="G3776" s="196"/>
      <c r="H3776" s="196"/>
    </row>
    <row r="3777" spans="1:8" s="148" customFormat="1">
      <c r="A3777" s="153"/>
      <c r="B3777" s="153"/>
      <c r="C3777" s="196"/>
      <c r="D3777" s="196"/>
      <c r="E3777" s="196"/>
      <c r="F3777" s="196"/>
      <c r="G3777" s="196"/>
      <c r="H3777" s="196"/>
    </row>
    <row r="3778" spans="1:8" s="148" customFormat="1">
      <c r="A3778" s="153"/>
      <c r="B3778" s="153"/>
      <c r="C3778" s="196"/>
      <c r="D3778" s="196"/>
      <c r="E3778" s="196"/>
      <c r="F3778" s="196"/>
      <c r="G3778" s="196"/>
      <c r="H3778" s="196"/>
    </row>
    <row r="3779" spans="1:8" s="148" customFormat="1">
      <c r="A3779" s="153"/>
      <c r="B3779" s="153"/>
      <c r="C3779" s="196"/>
      <c r="D3779" s="196"/>
      <c r="E3779" s="196"/>
      <c r="F3779" s="196"/>
      <c r="G3779" s="196"/>
      <c r="H3779" s="196"/>
    </row>
    <row r="3780" spans="1:8" s="148" customFormat="1">
      <c r="A3780" s="153"/>
      <c r="B3780" s="153"/>
      <c r="C3780" s="196"/>
      <c r="D3780" s="196"/>
      <c r="E3780" s="196"/>
      <c r="F3780" s="196"/>
      <c r="G3780" s="196"/>
      <c r="H3780" s="196"/>
    </row>
    <row r="3781" spans="1:8" s="148" customFormat="1">
      <c r="A3781" s="153"/>
      <c r="B3781" s="153"/>
      <c r="C3781" s="196"/>
      <c r="D3781" s="196"/>
      <c r="E3781" s="196"/>
      <c r="F3781" s="196"/>
      <c r="G3781" s="196"/>
      <c r="H3781" s="196"/>
    </row>
    <row r="3782" spans="1:8" s="148" customFormat="1">
      <c r="A3782" s="153"/>
      <c r="B3782" s="153"/>
      <c r="C3782" s="196"/>
      <c r="D3782" s="196"/>
      <c r="E3782" s="196"/>
      <c r="F3782" s="196"/>
      <c r="G3782" s="196"/>
      <c r="H3782" s="196"/>
    </row>
    <row r="3783" spans="1:8" s="148" customFormat="1">
      <c r="A3783" s="153"/>
      <c r="B3783" s="153"/>
      <c r="C3783" s="196"/>
      <c r="D3783" s="196"/>
      <c r="E3783" s="196"/>
      <c r="F3783" s="196"/>
      <c r="G3783" s="196"/>
      <c r="H3783" s="196"/>
    </row>
    <row r="3784" spans="1:8" s="148" customFormat="1">
      <c r="A3784" s="153"/>
      <c r="B3784" s="153"/>
      <c r="C3784" s="196"/>
      <c r="D3784" s="196"/>
      <c r="E3784" s="196"/>
      <c r="F3784" s="196"/>
      <c r="G3784" s="196"/>
      <c r="H3784" s="196"/>
    </row>
    <row r="3785" spans="1:8" s="148" customFormat="1">
      <c r="A3785" s="153"/>
      <c r="B3785" s="153"/>
      <c r="C3785" s="196"/>
      <c r="D3785" s="196"/>
      <c r="E3785" s="196"/>
      <c r="F3785" s="196"/>
      <c r="G3785" s="196"/>
      <c r="H3785" s="196"/>
    </row>
    <row r="3786" spans="1:8" s="148" customFormat="1">
      <c r="A3786" s="153"/>
      <c r="B3786" s="153"/>
      <c r="C3786" s="196"/>
      <c r="D3786" s="196"/>
      <c r="E3786" s="196"/>
      <c r="F3786" s="196"/>
      <c r="G3786" s="196"/>
      <c r="H3786" s="196"/>
    </row>
    <row r="3787" spans="1:8" s="148" customFormat="1">
      <c r="A3787" s="153"/>
      <c r="B3787" s="153"/>
      <c r="C3787" s="196"/>
      <c r="D3787" s="196"/>
      <c r="E3787" s="196"/>
      <c r="F3787" s="196"/>
      <c r="G3787" s="196"/>
      <c r="H3787" s="196"/>
    </row>
    <row r="3788" spans="1:8" s="148" customFormat="1">
      <c r="A3788" s="153"/>
      <c r="B3788" s="153"/>
      <c r="C3788" s="196"/>
      <c r="D3788" s="196"/>
      <c r="E3788" s="196"/>
      <c r="F3788" s="196"/>
      <c r="G3788" s="196"/>
      <c r="H3788" s="196"/>
    </row>
    <row r="3789" spans="1:8" s="148" customFormat="1">
      <c r="A3789" s="153"/>
      <c r="B3789" s="153"/>
      <c r="C3789" s="196"/>
      <c r="D3789" s="196"/>
      <c r="E3789" s="196"/>
      <c r="F3789" s="196"/>
      <c r="G3789" s="196"/>
      <c r="H3789" s="196"/>
    </row>
    <row r="3790" spans="1:8" s="148" customFormat="1">
      <c r="A3790" s="153"/>
      <c r="B3790" s="153"/>
      <c r="C3790" s="196"/>
      <c r="D3790" s="196"/>
      <c r="E3790" s="196"/>
      <c r="F3790" s="196"/>
      <c r="G3790" s="196"/>
      <c r="H3790" s="196"/>
    </row>
    <row r="3791" spans="1:8" s="148" customFormat="1">
      <c r="A3791" s="153"/>
      <c r="B3791" s="153"/>
      <c r="C3791" s="196"/>
      <c r="D3791" s="196"/>
      <c r="E3791" s="196"/>
      <c r="F3791" s="196"/>
      <c r="G3791" s="196"/>
      <c r="H3791" s="196"/>
    </row>
    <row r="3792" spans="1:8" s="148" customFormat="1">
      <c r="A3792" s="153"/>
      <c r="B3792" s="153"/>
      <c r="C3792" s="196"/>
      <c r="D3792" s="196"/>
      <c r="E3792" s="196"/>
      <c r="F3792" s="196"/>
      <c r="G3792" s="196"/>
      <c r="H3792" s="196"/>
    </row>
    <row r="3793" spans="1:8" s="148" customFormat="1">
      <c r="A3793" s="153"/>
      <c r="B3793" s="153"/>
      <c r="C3793" s="196"/>
      <c r="D3793" s="196"/>
      <c r="E3793" s="196"/>
      <c r="F3793" s="196"/>
      <c r="G3793" s="196"/>
      <c r="H3793" s="196"/>
    </row>
    <row r="3794" spans="1:8" s="148" customFormat="1">
      <c r="A3794" s="153"/>
      <c r="B3794" s="153"/>
      <c r="C3794" s="196"/>
      <c r="D3794" s="196"/>
      <c r="E3794" s="196"/>
      <c r="F3794" s="196"/>
      <c r="G3794" s="196"/>
      <c r="H3794" s="196"/>
    </row>
    <row r="3795" spans="1:8" s="148" customFormat="1">
      <c r="A3795" s="153"/>
      <c r="B3795" s="153"/>
      <c r="C3795" s="196"/>
      <c r="D3795" s="196"/>
      <c r="E3795" s="196"/>
      <c r="F3795" s="196"/>
      <c r="G3795" s="196"/>
      <c r="H3795" s="196"/>
    </row>
    <row r="3796" spans="1:8" s="148" customFormat="1">
      <c r="A3796" s="153"/>
      <c r="B3796" s="153"/>
      <c r="C3796" s="196"/>
      <c r="D3796" s="196"/>
      <c r="E3796" s="196"/>
      <c r="F3796" s="196"/>
      <c r="G3796" s="196"/>
      <c r="H3796" s="196"/>
    </row>
    <row r="3797" spans="1:8" s="148" customFormat="1">
      <c r="A3797" s="153"/>
      <c r="B3797" s="153"/>
      <c r="C3797" s="196"/>
      <c r="D3797" s="196"/>
      <c r="E3797" s="196"/>
      <c r="F3797" s="196"/>
      <c r="G3797" s="196"/>
      <c r="H3797" s="196"/>
    </row>
    <row r="3798" spans="1:8" s="148" customFormat="1">
      <c r="A3798" s="153"/>
      <c r="B3798" s="153"/>
      <c r="C3798" s="196"/>
      <c r="D3798" s="196"/>
      <c r="E3798" s="196"/>
      <c r="F3798" s="196"/>
      <c r="G3798" s="196"/>
      <c r="H3798" s="196"/>
    </row>
    <row r="3799" spans="1:8" s="148" customFormat="1">
      <c r="A3799" s="153"/>
      <c r="B3799" s="153"/>
      <c r="C3799" s="196"/>
      <c r="D3799" s="196"/>
      <c r="E3799" s="196"/>
      <c r="F3799" s="196"/>
      <c r="G3799" s="196"/>
      <c r="H3799" s="196"/>
    </row>
    <row r="3800" spans="1:8" s="148" customFormat="1">
      <c r="A3800" s="153"/>
      <c r="B3800" s="153"/>
      <c r="C3800" s="196"/>
      <c r="D3800" s="196"/>
      <c r="E3800" s="196"/>
      <c r="F3800" s="196"/>
      <c r="G3800" s="196"/>
      <c r="H3800" s="196"/>
    </row>
    <row r="3801" spans="1:8" s="148" customFormat="1">
      <c r="A3801" s="153"/>
      <c r="B3801" s="153"/>
      <c r="C3801" s="196"/>
      <c r="D3801" s="196"/>
      <c r="E3801" s="196"/>
      <c r="F3801" s="196"/>
      <c r="G3801" s="196"/>
      <c r="H3801" s="196"/>
    </row>
    <row r="3802" spans="1:8" s="148" customFormat="1">
      <c r="A3802" s="153"/>
      <c r="B3802" s="153"/>
      <c r="C3802" s="196"/>
      <c r="D3802" s="196"/>
      <c r="E3802" s="196"/>
      <c r="F3802" s="196"/>
      <c r="G3802" s="196"/>
      <c r="H3802" s="196"/>
    </row>
    <row r="3803" spans="1:8" s="148" customFormat="1">
      <c r="A3803" s="153"/>
      <c r="B3803" s="153"/>
      <c r="C3803" s="196"/>
      <c r="D3803" s="196"/>
      <c r="E3803" s="196"/>
      <c r="F3803" s="196"/>
      <c r="G3803" s="196"/>
      <c r="H3803" s="196"/>
    </row>
    <row r="3804" spans="1:8" s="148" customFormat="1">
      <c r="A3804" s="153"/>
      <c r="B3804" s="153"/>
      <c r="C3804" s="196"/>
      <c r="D3804" s="196"/>
      <c r="E3804" s="196"/>
      <c r="F3804" s="196"/>
      <c r="G3804" s="196"/>
      <c r="H3804" s="196"/>
    </row>
    <row r="3805" spans="1:8" s="148" customFormat="1">
      <c r="A3805" s="153"/>
      <c r="B3805" s="153"/>
      <c r="C3805" s="196"/>
      <c r="D3805" s="196"/>
      <c r="E3805" s="196"/>
      <c r="F3805" s="196"/>
      <c r="G3805" s="196"/>
      <c r="H3805" s="196"/>
    </row>
    <row r="3806" spans="1:8" s="148" customFormat="1">
      <c r="A3806" s="153"/>
      <c r="B3806" s="153"/>
      <c r="C3806" s="196"/>
      <c r="D3806" s="196"/>
      <c r="E3806" s="196"/>
      <c r="F3806" s="196"/>
      <c r="G3806" s="196"/>
      <c r="H3806" s="196"/>
    </row>
    <row r="3807" spans="1:8" s="148" customFormat="1">
      <c r="A3807" s="153"/>
      <c r="B3807" s="153"/>
      <c r="C3807" s="196"/>
      <c r="D3807" s="196"/>
      <c r="E3807" s="196"/>
      <c r="F3807" s="196"/>
      <c r="G3807" s="196"/>
      <c r="H3807" s="196"/>
    </row>
    <row r="3808" spans="1:8" s="148" customFormat="1">
      <c r="A3808" s="153"/>
      <c r="B3808" s="153"/>
      <c r="C3808" s="196"/>
      <c r="D3808" s="196"/>
      <c r="E3808" s="196"/>
      <c r="F3808" s="196"/>
      <c r="G3808" s="196"/>
      <c r="H3808" s="196"/>
    </row>
    <row r="3809" spans="1:8" s="148" customFormat="1">
      <c r="A3809" s="153"/>
      <c r="B3809" s="153"/>
      <c r="C3809" s="196"/>
      <c r="D3809" s="196"/>
      <c r="E3809" s="196"/>
      <c r="F3809" s="196"/>
      <c r="G3809" s="196"/>
      <c r="H3809" s="196"/>
    </row>
    <row r="3810" spans="1:8" s="148" customFormat="1">
      <c r="A3810" s="153"/>
      <c r="B3810" s="153"/>
      <c r="C3810" s="196"/>
      <c r="D3810" s="196"/>
      <c r="E3810" s="196"/>
      <c r="F3810" s="196"/>
      <c r="G3810" s="196"/>
      <c r="H3810" s="196"/>
    </row>
    <row r="3811" spans="1:8" s="148" customFormat="1">
      <c r="A3811" s="153"/>
      <c r="B3811" s="153"/>
      <c r="C3811" s="196"/>
      <c r="D3811" s="196"/>
      <c r="E3811" s="196"/>
      <c r="F3811" s="196"/>
      <c r="G3811" s="196"/>
      <c r="H3811" s="196"/>
    </row>
    <row r="3812" spans="1:8" s="148" customFormat="1">
      <c r="A3812" s="153"/>
      <c r="B3812" s="153"/>
      <c r="C3812" s="196"/>
      <c r="D3812" s="196"/>
      <c r="E3812" s="196"/>
      <c r="F3812" s="196"/>
      <c r="G3812" s="196"/>
      <c r="H3812" s="196"/>
    </row>
    <row r="3813" spans="1:8" s="148" customFormat="1">
      <c r="A3813" s="153"/>
      <c r="B3813" s="153"/>
      <c r="C3813" s="196"/>
      <c r="D3813" s="196"/>
      <c r="E3813" s="196"/>
      <c r="F3813" s="196"/>
      <c r="G3813" s="196"/>
      <c r="H3813" s="196"/>
    </row>
    <row r="3814" spans="1:8" s="148" customFormat="1">
      <c r="A3814" s="153"/>
      <c r="B3814" s="153"/>
      <c r="C3814" s="196"/>
      <c r="D3814" s="196"/>
      <c r="E3814" s="196"/>
      <c r="F3814" s="196"/>
      <c r="G3814" s="196"/>
      <c r="H3814" s="196"/>
    </row>
    <row r="3815" spans="1:8" s="148" customFormat="1">
      <c r="A3815" s="153"/>
      <c r="B3815" s="153"/>
      <c r="C3815" s="196"/>
      <c r="D3815" s="196"/>
      <c r="E3815" s="196"/>
      <c r="F3815" s="196"/>
      <c r="G3815" s="196"/>
      <c r="H3815" s="196"/>
    </row>
    <row r="3816" spans="1:8" s="148" customFormat="1">
      <c r="A3816" s="153"/>
      <c r="B3816" s="153"/>
      <c r="C3816" s="196"/>
      <c r="D3816" s="196"/>
      <c r="E3816" s="196"/>
      <c r="F3816" s="196"/>
      <c r="G3816" s="196"/>
      <c r="H3816" s="196"/>
    </row>
    <row r="3817" spans="1:8" s="148" customFormat="1">
      <c r="A3817" s="153"/>
      <c r="B3817" s="153"/>
      <c r="C3817" s="196"/>
      <c r="D3817" s="196"/>
      <c r="E3817" s="196"/>
      <c r="F3817" s="196"/>
      <c r="G3817" s="196"/>
      <c r="H3817" s="196"/>
    </row>
    <row r="3818" spans="1:8" s="148" customFormat="1">
      <c r="A3818" s="153"/>
      <c r="B3818" s="153"/>
      <c r="C3818" s="196"/>
      <c r="D3818" s="196"/>
      <c r="E3818" s="196"/>
      <c r="F3818" s="196"/>
      <c r="G3818" s="196"/>
      <c r="H3818" s="196"/>
    </row>
    <row r="3819" spans="1:8" s="148" customFormat="1">
      <c r="A3819" s="153"/>
      <c r="B3819" s="153"/>
      <c r="C3819" s="196"/>
      <c r="D3819" s="196"/>
      <c r="E3819" s="196"/>
      <c r="F3819" s="196"/>
      <c r="G3819" s="196"/>
      <c r="H3819" s="196"/>
    </row>
    <row r="3820" spans="1:8" s="148" customFormat="1">
      <c r="A3820" s="153"/>
      <c r="B3820" s="153"/>
      <c r="C3820" s="196"/>
      <c r="D3820" s="196"/>
      <c r="E3820" s="196"/>
      <c r="F3820" s="196"/>
      <c r="G3820" s="196"/>
      <c r="H3820" s="196"/>
    </row>
    <row r="3821" spans="1:8" s="148" customFormat="1">
      <c r="A3821" s="153"/>
      <c r="B3821" s="153"/>
      <c r="C3821" s="196"/>
      <c r="D3821" s="196"/>
      <c r="E3821" s="196"/>
      <c r="F3821" s="196"/>
      <c r="G3821" s="196"/>
      <c r="H3821" s="196"/>
    </row>
    <row r="3822" spans="1:8" s="148" customFormat="1">
      <c r="A3822" s="153"/>
      <c r="B3822" s="153"/>
      <c r="C3822" s="196"/>
      <c r="D3822" s="196"/>
      <c r="E3822" s="196"/>
      <c r="F3822" s="196"/>
      <c r="G3822" s="196"/>
      <c r="H3822" s="196"/>
    </row>
    <row r="3823" spans="1:8" s="148" customFormat="1">
      <c r="A3823" s="153"/>
      <c r="B3823" s="153"/>
      <c r="C3823" s="196"/>
      <c r="D3823" s="196"/>
      <c r="E3823" s="196"/>
      <c r="F3823" s="196"/>
      <c r="G3823" s="196"/>
      <c r="H3823" s="196"/>
    </row>
    <row r="3824" spans="1:8" s="148" customFormat="1">
      <c r="A3824" s="153"/>
      <c r="B3824" s="153"/>
      <c r="C3824" s="196"/>
      <c r="D3824" s="196"/>
      <c r="E3824" s="196"/>
      <c r="F3824" s="196"/>
      <c r="G3824" s="196"/>
      <c r="H3824" s="196"/>
    </row>
    <row r="3825" spans="1:8" s="148" customFormat="1">
      <c r="A3825" s="153"/>
      <c r="B3825" s="153"/>
      <c r="C3825" s="196"/>
      <c r="D3825" s="196"/>
      <c r="E3825" s="196"/>
      <c r="F3825" s="196"/>
      <c r="G3825" s="196"/>
      <c r="H3825" s="196"/>
    </row>
    <row r="3826" spans="1:8" s="148" customFormat="1">
      <c r="A3826" s="153"/>
      <c r="B3826" s="153"/>
      <c r="C3826" s="196"/>
      <c r="D3826" s="196"/>
      <c r="E3826" s="196"/>
      <c r="F3826" s="196"/>
      <c r="G3826" s="196"/>
      <c r="H3826" s="196"/>
    </row>
    <row r="3827" spans="1:8" s="148" customFormat="1">
      <c r="A3827" s="153"/>
      <c r="B3827" s="153"/>
      <c r="C3827" s="196"/>
      <c r="D3827" s="196"/>
      <c r="E3827" s="196"/>
      <c r="F3827" s="196"/>
      <c r="G3827" s="196"/>
      <c r="H3827" s="196"/>
    </row>
    <row r="3828" spans="1:8" s="148" customFormat="1">
      <c r="A3828" s="153"/>
      <c r="B3828" s="153"/>
      <c r="C3828" s="196"/>
      <c r="D3828" s="196"/>
      <c r="E3828" s="196"/>
      <c r="F3828" s="196"/>
      <c r="G3828" s="196"/>
      <c r="H3828" s="196"/>
    </row>
    <row r="3829" spans="1:8" s="148" customFormat="1">
      <c r="A3829" s="153"/>
      <c r="B3829" s="153"/>
      <c r="C3829" s="196"/>
      <c r="D3829" s="196"/>
      <c r="E3829" s="196"/>
      <c r="F3829" s="196"/>
      <c r="G3829" s="196"/>
      <c r="H3829" s="196"/>
    </row>
    <row r="3830" spans="1:8" s="148" customFormat="1">
      <c r="A3830" s="153"/>
      <c r="B3830" s="153"/>
      <c r="C3830" s="196"/>
      <c r="D3830" s="196"/>
      <c r="E3830" s="196"/>
      <c r="F3830" s="196"/>
      <c r="G3830" s="196"/>
      <c r="H3830" s="196"/>
    </row>
    <row r="3831" spans="1:8" s="148" customFormat="1">
      <c r="A3831" s="153"/>
      <c r="B3831" s="153"/>
      <c r="C3831" s="196"/>
      <c r="D3831" s="196"/>
      <c r="E3831" s="196"/>
      <c r="F3831" s="196"/>
      <c r="G3831" s="196"/>
      <c r="H3831" s="196"/>
    </row>
    <row r="3832" spans="1:8" s="148" customFormat="1">
      <c r="A3832" s="153"/>
      <c r="B3832" s="153"/>
      <c r="C3832" s="196"/>
      <c r="D3832" s="196"/>
      <c r="E3832" s="196"/>
      <c r="F3832" s="196"/>
      <c r="G3832" s="196"/>
      <c r="H3832" s="196"/>
    </row>
    <row r="3833" spans="1:8" s="148" customFormat="1">
      <c r="A3833" s="153"/>
      <c r="B3833" s="153"/>
      <c r="C3833" s="196"/>
      <c r="D3833" s="196"/>
      <c r="E3833" s="196"/>
      <c r="F3833" s="196"/>
      <c r="G3833" s="196"/>
      <c r="H3833" s="196"/>
    </row>
    <row r="3834" spans="1:8" s="148" customFormat="1">
      <c r="A3834" s="153"/>
      <c r="B3834" s="153"/>
      <c r="C3834" s="196"/>
      <c r="D3834" s="196"/>
      <c r="E3834" s="196"/>
      <c r="F3834" s="196"/>
      <c r="G3834" s="196"/>
      <c r="H3834" s="196"/>
    </row>
    <row r="3835" spans="1:8" s="148" customFormat="1">
      <c r="A3835" s="153"/>
      <c r="B3835" s="153"/>
      <c r="C3835" s="196"/>
      <c r="D3835" s="196"/>
      <c r="E3835" s="196"/>
      <c r="F3835" s="196"/>
      <c r="G3835" s="196"/>
      <c r="H3835" s="196"/>
    </row>
    <row r="3836" spans="1:8" s="148" customFormat="1">
      <c r="A3836" s="153"/>
      <c r="B3836" s="153"/>
      <c r="C3836" s="196"/>
      <c r="D3836" s="196"/>
      <c r="E3836" s="196"/>
      <c r="F3836" s="196"/>
      <c r="G3836" s="196"/>
      <c r="H3836" s="196"/>
    </row>
    <row r="3837" spans="1:8" s="148" customFormat="1">
      <c r="A3837" s="153"/>
      <c r="B3837" s="153"/>
      <c r="C3837" s="196"/>
      <c r="D3837" s="196"/>
      <c r="E3837" s="196"/>
      <c r="F3837" s="196"/>
      <c r="G3837" s="196"/>
      <c r="H3837" s="196"/>
    </row>
    <row r="3838" spans="1:8" s="148" customFormat="1">
      <c r="A3838" s="153"/>
      <c r="B3838" s="153"/>
      <c r="C3838" s="196"/>
      <c r="D3838" s="196"/>
      <c r="E3838" s="196"/>
      <c r="F3838" s="196"/>
      <c r="G3838" s="196"/>
      <c r="H3838" s="196"/>
    </row>
    <row r="3839" spans="1:8" s="148" customFormat="1">
      <c r="A3839" s="153"/>
      <c r="B3839" s="153"/>
      <c r="C3839" s="196"/>
      <c r="D3839" s="196"/>
      <c r="E3839" s="196"/>
      <c r="F3839" s="196"/>
      <c r="G3839" s="196"/>
      <c r="H3839" s="196"/>
    </row>
    <row r="3840" spans="1:8" s="148" customFormat="1">
      <c r="A3840" s="153"/>
      <c r="B3840" s="153"/>
      <c r="C3840" s="196"/>
      <c r="D3840" s="196"/>
      <c r="E3840" s="196"/>
      <c r="F3840" s="196"/>
      <c r="G3840" s="196"/>
      <c r="H3840" s="196"/>
    </row>
    <row r="3841" spans="1:8" s="148" customFormat="1">
      <c r="A3841" s="153"/>
      <c r="B3841" s="153"/>
      <c r="C3841" s="196"/>
      <c r="D3841" s="196"/>
      <c r="E3841" s="196"/>
      <c r="F3841" s="196"/>
      <c r="G3841" s="196"/>
      <c r="H3841" s="196"/>
    </row>
    <row r="3842" spans="1:8" s="148" customFormat="1">
      <c r="A3842" s="153"/>
      <c r="B3842" s="153"/>
      <c r="C3842" s="196"/>
      <c r="D3842" s="196"/>
      <c r="E3842" s="196"/>
      <c r="F3842" s="196"/>
      <c r="G3842" s="196"/>
      <c r="H3842" s="196"/>
    </row>
    <row r="3843" spans="1:8" s="148" customFormat="1">
      <c r="A3843" s="153"/>
      <c r="B3843" s="153"/>
      <c r="C3843" s="196"/>
      <c r="D3843" s="196"/>
      <c r="E3843" s="196"/>
      <c r="F3843" s="196"/>
      <c r="G3843" s="196"/>
      <c r="H3843" s="196"/>
    </row>
    <row r="3844" spans="1:8" s="148" customFormat="1">
      <c r="A3844" s="153"/>
      <c r="B3844" s="153"/>
      <c r="C3844" s="196"/>
      <c r="D3844" s="196"/>
      <c r="E3844" s="196"/>
      <c r="F3844" s="196"/>
      <c r="G3844" s="196"/>
      <c r="H3844" s="196"/>
    </row>
    <row r="3845" spans="1:8" s="148" customFormat="1">
      <c r="A3845" s="153"/>
      <c r="B3845" s="153"/>
      <c r="C3845" s="196"/>
      <c r="D3845" s="196"/>
      <c r="E3845" s="196"/>
      <c r="F3845" s="196"/>
      <c r="G3845" s="196"/>
      <c r="H3845" s="196"/>
    </row>
    <row r="3846" spans="1:8" s="148" customFormat="1">
      <c r="A3846" s="153"/>
      <c r="B3846" s="153"/>
      <c r="C3846" s="196"/>
      <c r="D3846" s="196"/>
      <c r="E3846" s="196"/>
      <c r="F3846" s="196"/>
      <c r="G3846" s="196"/>
      <c r="H3846" s="196"/>
    </row>
    <row r="3847" spans="1:8" s="148" customFormat="1">
      <c r="A3847" s="153"/>
      <c r="B3847" s="153"/>
      <c r="C3847" s="196"/>
      <c r="D3847" s="196"/>
      <c r="E3847" s="196"/>
      <c r="F3847" s="196"/>
      <c r="G3847" s="196"/>
      <c r="H3847" s="196"/>
    </row>
    <row r="3848" spans="1:8" s="148" customFormat="1">
      <c r="A3848" s="153"/>
      <c r="B3848" s="153"/>
      <c r="C3848" s="196"/>
      <c r="D3848" s="196"/>
      <c r="E3848" s="196"/>
      <c r="F3848" s="196"/>
      <c r="G3848" s="196"/>
      <c r="H3848" s="196"/>
    </row>
    <row r="3849" spans="1:8" s="148" customFormat="1">
      <c r="A3849" s="153"/>
      <c r="B3849" s="153"/>
      <c r="C3849" s="196"/>
      <c r="D3849" s="196"/>
      <c r="E3849" s="196"/>
      <c r="F3849" s="196"/>
      <c r="G3849" s="196"/>
      <c r="H3849" s="196"/>
    </row>
    <row r="3850" spans="1:8" s="148" customFormat="1">
      <c r="A3850" s="153"/>
      <c r="B3850" s="153"/>
      <c r="C3850" s="196"/>
      <c r="D3850" s="196"/>
      <c r="E3850" s="196"/>
      <c r="F3850" s="196"/>
      <c r="G3850" s="196"/>
      <c r="H3850" s="196"/>
    </row>
    <row r="3851" spans="1:8" s="148" customFormat="1">
      <c r="A3851" s="153"/>
      <c r="B3851" s="153"/>
      <c r="C3851" s="196"/>
      <c r="D3851" s="196"/>
      <c r="E3851" s="196"/>
      <c r="F3851" s="196"/>
      <c r="G3851" s="196"/>
      <c r="H3851" s="196"/>
    </row>
    <row r="3852" spans="1:8" s="148" customFormat="1">
      <c r="A3852" s="153"/>
      <c r="B3852" s="153"/>
      <c r="C3852" s="196"/>
      <c r="D3852" s="196"/>
      <c r="E3852" s="196"/>
      <c r="F3852" s="196"/>
      <c r="G3852" s="196"/>
      <c r="H3852" s="196"/>
    </row>
    <row r="3853" spans="1:8" s="148" customFormat="1">
      <c r="A3853" s="153"/>
      <c r="B3853" s="153"/>
      <c r="C3853" s="196"/>
      <c r="D3853" s="196"/>
      <c r="E3853" s="196"/>
      <c r="F3853" s="196"/>
      <c r="G3853" s="196"/>
      <c r="H3853" s="196"/>
    </row>
    <row r="3854" spans="1:8" s="148" customFormat="1">
      <c r="A3854" s="153"/>
      <c r="B3854" s="153"/>
      <c r="C3854" s="196"/>
      <c r="D3854" s="196"/>
      <c r="E3854" s="196"/>
      <c r="F3854" s="196"/>
      <c r="G3854" s="196"/>
      <c r="H3854" s="196"/>
    </row>
    <row r="3855" spans="1:8" s="148" customFormat="1">
      <c r="A3855" s="153"/>
      <c r="B3855" s="153"/>
      <c r="C3855" s="196"/>
      <c r="D3855" s="196"/>
      <c r="E3855" s="196"/>
      <c r="F3855" s="196"/>
      <c r="G3855" s="196"/>
      <c r="H3855" s="196"/>
    </row>
    <row r="3856" spans="1:8" s="148" customFormat="1">
      <c r="A3856" s="153"/>
      <c r="B3856" s="153"/>
      <c r="C3856" s="196"/>
      <c r="D3856" s="196"/>
      <c r="E3856" s="196"/>
      <c r="F3856" s="196"/>
      <c r="G3856" s="196"/>
      <c r="H3856" s="196"/>
    </row>
    <row r="3857" spans="1:8" s="148" customFormat="1">
      <c r="A3857" s="153"/>
      <c r="B3857" s="153"/>
      <c r="C3857" s="196"/>
      <c r="D3857" s="196"/>
      <c r="E3857" s="196"/>
      <c r="F3857" s="196"/>
      <c r="G3857" s="196"/>
      <c r="H3857" s="196"/>
    </row>
    <row r="3858" spans="1:8" s="148" customFormat="1">
      <c r="A3858" s="153"/>
      <c r="B3858" s="153"/>
      <c r="C3858" s="196"/>
      <c r="D3858" s="196"/>
      <c r="E3858" s="196"/>
      <c r="F3858" s="196"/>
      <c r="G3858" s="196"/>
      <c r="H3858" s="196"/>
    </row>
    <row r="3859" spans="1:8" s="148" customFormat="1">
      <c r="A3859" s="153"/>
      <c r="B3859" s="153"/>
      <c r="C3859" s="196"/>
      <c r="D3859" s="196"/>
      <c r="E3859" s="196"/>
      <c r="F3859" s="196"/>
      <c r="G3859" s="196"/>
      <c r="H3859" s="196"/>
    </row>
    <row r="3860" spans="1:8" s="148" customFormat="1">
      <c r="A3860" s="153"/>
      <c r="B3860" s="153"/>
      <c r="C3860" s="196"/>
      <c r="D3860" s="196"/>
      <c r="E3860" s="196"/>
      <c r="F3860" s="196"/>
      <c r="G3860" s="196"/>
      <c r="H3860" s="196"/>
    </row>
    <row r="3861" spans="1:8" s="148" customFormat="1">
      <c r="A3861" s="153"/>
      <c r="B3861" s="153"/>
      <c r="C3861" s="196"/>
      <c r="D3861" s="196"/>
      <c r="E3861" s="196"/>
      <c r="F3861" s="196"/>
      <c r="G3861" s="196"/>
      <c r="H3861" s="196"/>
    </row>
    <row r="3862" spans="1:8" s="148" customFormat="1">
      <c r="A3862" s="153"/>
      <c r="B3862" s="153"/>
      <c r="C3862" s="196"/>
      <c r="D3862" s="196"/>
      <c r="E3862" s="196"/>
      <c r="F3862" s="196"/>
      <c r="G3862" s="196"/>
      <c r="H3862" s="196"/>
    </row>
    <row r="3863" spans="1:8" s="148" customFormat="1">
      <c r="A3863" s="153"/>
      <c r="B3863" s="153"/>
      <c r="C3863" s="196"/>
      <c r="D3863" s="196"/>
      <c r="E3863" s="196"/>
      <c r="F3863" s="196"/>
      <c r="G3863" s="196"/>
      <c r="H3863" s="196"/>
    </row>
    <row r="3864" spans="1:8" s="148" customFormat="1">
      <c r="A3864" s="153"/>
      <c r="B3864" s="153"/>
      <c r="C3864" s="196"/>
      <c r="D3864" s="196"/>
      <c r="E3864" s="196"/>
      <c r="F3864" s="196"/>
      <c r="G3864" s="196"/>
      <c r="H3864" s="196"/>
    </row>
    <row r="3865" spans="1:8" s="148" customFormat="1">
      <c r="A3865" s="153"/>
      <c r="B3865" s="153"/>
      <c r="C3865" s="196"/>
      <c r="D3865" s="196"/>
      <c r="E3865" s="196"/>
      <c r="F3865" s="196"/>
      <c r="G3865" s="196"/>
      <c r="H3865" s="196"/>
    </row>
    <row r="3866" spans="1:8" s="148" customFormat="1">
      <c r="A3866" s="153"/>
      <c r="B3866" s="153"/>
      <c r="C3866" s="196"/>
      <c r="D3866" s="196"/>
      <c r="E3866" s="196"/>
      <c r="F3866" s="196"/>
      <c r="G3866" s="196"/>
      <c r="H3866" s="196"/>
    </row>
    <row r="3867" spans="1:8" s="148" customFormat="1">
      <c r="A3867" s="153"/>
      <c r="B3867" s="153"/>
      <c r="C3867" s="196"/>
      <c r="D3867" s="196"/>
      <c r="E3867" s="196"/>
      <c r="F3867" s="196"/>
      <c r="G3867" s="196"/>
      <c r="H3867" s="196"/>
    </row>
    <row r="3868" spans="1:8" s="148" customFormat="1">
      <c r="A3868" s="153"/>
      <c r="B3868" s="153"/>
      <c r="C3868" s="196"/>
      <c r="D3868" s="196"/>
      <c r="E3868" s="196"/>
      <c r="F3868" s="196"/>
      <c r="G3868" s="196"/>
      <c r="H3868" s="196"/>
    </row>
    <row r="3869" spans="1:8" s="148" customFormat="1">
      <c r="A3869" s="153"/>
      <c r="B3869" s="153"/>
      <c r="C3869" s="196"/>
      <c r="D3869" s="196"/>
      <c r="E3869" s="196"/>
      <c r="F3869" s="196"/>
      <c r="G3869" s="196"/>
      <c r="H3869" s="196"/>
    </row>
    <row r="3870" spans="1:8" s="148" customFormat="1">
      <c r="A3870" s="153"/>
      <c r="B3870" s="153"/>
      <c r="C3870" s="196"/>
      <c r="D3870" s="196"/>
      <c r="E3870" s="196"/>
      <c r="F3870" s="196"/>
      <c r="G3870" s="196"/>
      <c r="H3870" s="196"/>
    </row>
    <row r="3871" spans="1:8" s="148" customFormat="1">
      <c r="A3871" s="153"/>
      <c r="B3871" s="153"/>
      <c r="C3871" s="196"/>
      <c r="D3871" s="196"/>
      <c r="E3871" s="196"/>
      <c r="F3871" s="196"/>
      <c r="G3871" s="196"/>
      <c r="H3871" s="196"/>
    </row>
    <row r="3872" spans="1:8" s="148" customFormat="1">
      <c r="A3872" s="153"/>
      <c r="B3872" s="153"/>
      <c r="C3872" s="196"/>
      <c r="D3872" s="196"/>
      <c r="E3872" s="196"/>
      <c r="F3872" s="196"/>
      <c r="G3872" s="196"/>
      <c r="H3872" s="196"/>
    </row>
    <row r="3873" spans="1:8" s="148" customFormat="1">
      <c r="A3873" s="153"/>
      <c r="B3873" s="153"/>
      <c r="C3873" s="196"/>
      <c r="D3873" s="196"/>
      <c r="E3873" s="196"/>
      <c r="F3873" s="196"/>
      <c r="G3873" s="196"/>
      <c r="H3873" s="196"/>
    </row>
    <row r="3874" spans="1:8" s="148" customFormat="1">
      <c r="A3874" s="153"/>
      <c r="B3874" s="153"/>
      <c r="C3874" s="196"/>
      <c r="D3874" s="196"/>
      <c r="E3874" s="196"/>
      <c r="F3874" s="196"/>
      <c r="G3874" s="196"/>
      <c r="H3874" s="196"/>
    </row>
    <row r="3875" spans="1:8" s="148" customFormat="1">
      <c r="A3875" s="153"/>
      <c r="B3875" s="153"/>
      <c r="C3875" s="196"/>
      <c r="D3875" s="196"/>
      <c r="E3875" s="196"/>
      <c r="F3875" s="196"/>
      <c r="G3875" s="196"/>
      <c r="H3875" s="196"/>
    </row>
    <row r="3876" spans="1:8" s="148" customFormat="1">
      <c r="A3876" s="153"/>
      <c r="B3876" s="153"/>
      <c r="C3876" s="196"/>
      <c r="D3876" s="196"/>
      <c r="E3876" s="196"/>
      <c r="F3876" s="196"/>
      <c r="G3876" s="196"/>
      <c r="H3876" s="196"/>
    </row>
    <row r="3877" spans="1:8" s="148" customFormat="1">
      <c r="A3877" s="153"/>
      <c r="B3877" s="153"/>
      <c r="C3877" s="196"/>
      <c r="D3877" s="196"/>
      <c r="E3877" s="196"/>
      <c r="F3877" s="196"/>
      <c r="G3877" s="196"/>
      <c r="H3877" s="196"/>
    </row>
    <row r="3878" spans="1:8" s="148" customFormat="1">
      <c r="A3878" s="153"/>
      <c r="B3878" s="153"/>
      <c r="C3878" s="196"/>
      <c r="D3878" s="196"/>
      <c r="E3878" s="196"/>
      <c r="F3878" s="196"/>
      <c r="G3878" s="196"/>
      <c r="H3878" s="196"/>
    </row>
    <row r="3879" spans="1:8" s="148" customFormat="1">
      <c r="A3879" s="153"/>
      <c r="B3879" s="153"/>
      <c r="C3879" s="196"/>
      <c r="D3879" s="196"/>
      <c r="E3879" s="196"/>
      <c r="F3879" s="196"/>
      <c r="G3879" s="196"/>
      <c r="H3879" s="196"/>
    </row>
    <row r="3880" spans="1:8" s="148" customFormat="1">
      <c r="A3880" s="153"/>
      <c r="B3880" s="153"/>
      <c r="C3880" s="196"/>
      <c r="D3880" s="196"/>
      <c r="E3880" s="196"/>
      <c r="F3880" s="196"/>
      <c r="G3880" s="196"/>
      <c r="H3880" s="196"/>
    </row>
    <row r="3881" spans="1:8" s="148" customFormat="1">
      <c r="A3881" s="153"/>
      <c r="B3881" s="153"/>
      <c r="C3881" s="196"/>
      <c r="D3881" s="196"/>
      <c r="E3881" s="196"/>
      <c r="F3881" s="196"/>
      <c r="G3881" s="196"/>
      <c r="H3881" s="196"/>
    </row>
    <row r="3882" spans="1:8" s="148" customFormat="1">
      <c r="A3882" s="153"/>
      <c r="B3882" s="153"/>
      <c r="C3882" s="196"/>
      <c r="D3882" s="196"/>
      <c r="E3882" s="196"/>
      <c r="F3882" s="196"/>
      <c r="G3882" s="196"/>
      <c r="H3882" s="196"/>
    </row>
    <row r="3883" spans="1:8" s="148" customFormat="1">
      <c r="A3883" s="153"/>
      <c r="B3883" s="153"/>
      <c r="C3883" s="196"/>
      <c r="D3883" s="196"/>
      <c r="E3883" s="196"/>
      <c r="F3883" s="196"/>
      <c r="G3883" s="196"/>
      <c r="H3883" s="196"/>
    </row>
    <row r="3884" spans="1:8" s="148" customFormat="1">
      <c r="A3884" s="153"/>
      <c r="B3884" s="153"/>
      <c r="C3884" s="196"/>
      <c r="D3884" s="196"/>
      <c r="E3884" s="196"/>
      <c r="F3884" s="196"/>
      <c r="G3884" s="196"/>
      <c r="H3884" s="196"/>
    </row>
    <row r="3885" spans="1:8" s="148" customFormat="1">
      <c r="A3885" s="153"/>
      <c r="B3885" s="153"/>
      <c r="C3885" s="196"/>
      <c r="D3885" s="196"/>
      <c r="E3885" s="196"/>
      <c r="F3885" s="196"/>
      <c r="G3885" s="196"/>
      <c r="H3885" s="196"/>
    </row>
    <row r="3886" spans="1:8" s="148" customFormat="1">
      <c r="A3886" s="153"/>
      <c r="B3886" s="153"/>
      <c r="C3886" s="196"/>
      <c r="D3886" s="196"/>
      <c r="E3886" s="196"/>
      <c r="F3886" s="196"/>
      <c r="G3886" s="196"/>
      <c r="H3886" s="196"/>
    </row>
    <row r="3887" spans="1:8" s="148" customFormat="1">
      <c r="A3887" s="153"/>
      <c r="B3887" s="153"/>
      <c r="C3887" s="196"/>
      <c r="D3887" s="196"/>
      <c r="E3887" s="196"/>
      <c r="F3887" s="196"/>
      <c r="G3887" s="196"/>
      <c r="H3887" s="196"/>
    </row>
    <row r="3888" spans="1:8" s="148" customFormat="1">
      <c r="A3888" s="153"/>
      <c r="B3888" s="153"/>
      <c r="C3888" s="196"/>
      <c r="D3888" s="196"/>
      <c r="E3888" s="196"/>
      <c r="F3888" s="196"/>
      <c r="G3888" s="196"/>
      <c r="H3888" s="196"/>
    </row>
    <row r="3889" spans="1:8" s="148" customFormat="1">
      <c r="A3889" s="153"/>
      <c r="B3889" s="153"/>
      <c r="C3889" s="196"/>
      <c r="D3889" s="196"/>
      <c r="E3889" s="196"/>
      <c r="F3889" s="196"/>
      <c r="G3889" s="196"/>
      <c r="H3889" s="196"/>
    </row>
    <row r="3890" spans="1:8" s="148" customFormat="1">
      <c r="A3890" s="153"/>
      <c r="B3890" s="153"/>
      <c r="C3890" s="196"/>
      <c r="D3890" s="196"/>
      <c r="E3890" s="196"/>
      <c r="F3890" s="196"/>
      <c r="G3890" s="196"/>
      <c r="H3890" s="196"/>
    </row>
    <row r="3891" spans="1:8" s="148" customFormat="1">
      <c r="A3891" s="153"/>
      <c r="B3891" s="153"/>
      <c r="C3891" s="196"/>
      <c r="D3891" s="196"/>
      <c r="E3891" s="196"/>
      <c r="F3891" s="196"/>
      <c r="G3891" s="196"/>
      <c r="H3891" s="196"/>
    </row>
    <row r="3892" spans="1:8" s="148" customFormat="1">
      <c r="A3892" s="153"/>
      <c r="B3892" s="153"/>
      <c r="C3892" s="196"/>
      <c r="D3892" s="196"/>
      <c r="E3892" s="196"/>
      <c r="F3892" s="196"/>
      <c r="G3892" s="196"/>
      <c r="H3892" s="196"/>
    </row>
    <row r="3893" spans="1:8" s="148" customFormat="1">
      <c r="A3893" s="153"/>
      <c r="B3893" s="153"/>
      <c r="C3893" s="196"/>
      <c r="D3893" s="196"/>
      <c r="E3893" s="196"/>
      <c r="F3893" s="196"/>
      <c r="G3893" s="196"/>
      <c r="H3893" s="196"/>
    </row>
    <row r="3894" spans="1:8" s="148" customFormat="1">
      <c r="A3894" s="153"/>
      <c r="B3894" s="153"/>
      <c r="C3894" s="196"/>
      <c r="D3894" s="196"/>
      <c r="E3894" s="196"/>
      <c r="F3894" s="196"/>
      <c r="G3894" s="196"/>
      <c r="H3894" s="196"/>
    </row>
    <row r="3895" spans="1:8" s="148" customFormat="1">
      <c r="A3895" s="153"/>
      <c r="B3895" s="153"/>
      <c r="C3895" s="196"/>
      <c r="D3895" s="196"/>
      <c r="E3895" s="196"/>
      <c r="F3895" s="196"/>
      <c r="G3895" s="196"/>
      <c r="H3895" s="196"/>
    </row>
    <row r="3896" spans="1:8" s="148" customFormat="1">
      <c r="A3896" s="153"/>
      <c r="B3896" s="153"/>
      <c r="C3896" s="196"/>
      <c r="D3896" s="196"/>
      <c r="E3896" s="196"/>
      <c r="F3896" s="196"/>
      <c r="G3896" s="196"/>
      <c r="H3896" s="196"/>
    </row>
    <row r="3897" spans="1:8" s="148" customFormat="1">
      <c r="A3897" s="153"/>
      <c r="B3897" s="153"/>
      <c r="C3897" s="196"/>
      <c r="D3897" s="196"/>
      <c r="E3897" s="196"/>
      <c r="F3897" s="196"/>
      <c r="G3897" s="196"/>
      <c r="H3897" s="196"/>
    </row>
    <row r="3898" spans="1:8" s="148" customFormat="1">
      <c r="A3898" s="153"/>
      <c r="B3898" s="153"/>
      <c r="C3898" s="196"/>
      <c r="D3898" s="196"/>
      <c r="E3898" s="196"/>
      <c r="F3898" s="196"/>
      <c r="G3898" s="196"/>
      <c r="H3898" s="196"/>
    </row>
    <row r="3899" spans="1:8" s="148" customFormat="1">
      <c r="A3899" s="153"/>
      <c r="B3899" s="153"/>
      <c r="C3899" s="196"/>
      <c r="D3899" s="196"/>
      <c r="E3899" s="196"/>
      <c r="F3899" s="196"/>
      <c r="G3899" s="196"/>
      <c r="H3899" s="196"/>
    </row>
    <row r="3900" spans="1:8" s="148" customFormat="1">
      <c r="A3900" s="153"/>
      <c r="B3900" s="153"/>
      <c r="C3900" s="196"/>
      <c r="D3900" s="196"/>
      <c r="E3900" s="196"/>
      <c r="F3900" s="196"/>
      <c r="G3900" s="196"/>
      <c r="H3900" s="196"/>
    </row>
    <row r="3901" spans="1:8" s="148" customFormat="1">
      <c r="A3901" s="153"/>
      <c r="B3901" s="153"/>
      <c r="C3901" s="196"/>
      <c r="D3901" s="196"/>
      <c r="E3901" s="196"/>
      <c r="F3901" s="196"/>
      <c r="G3901" s="196"/>
      <c r="H3901" s="196"/>
    </row>
    <row r="3902" spans="1:8" s="148" customFormat="1">
      <c r="A3902" s="153"/>
      <c r="B3902" s="153"/>
      <c r="C3902" s="196"/>
      <c r="D3902" s="196"/>
      <c r="E3902" s="196"/>
      <c r="F3902" s="196"/>
      <c r="G3902" s="196"/>
      <c r="H3902" s="196"/>
    </row>
    <row r="3903" spans="1:8" s="148" customFormat="1">
      <c r="A3903" s="153"/>
      <c r="B3903" s="153"/>
      <c r="C3903" s="196"/>
      <c r="D3903" s="196"/>
      <c r="E3903" s="196"/>
      <c r="F3903" s="196"/>
      <c r="G3903" s="196"/>
      <c r="H3903" s="196"/>
    </row>
    <row r="3904" spans="1:8" s="148" customFormat="1">
      <c r="A3904" s="153"/>
      <c r="B3904" s="153"/>
      <c r="C3904" s="196"/>
      <c r="D3904" s="196"/>
      <c r="E3904" s="196"/>
      <c r="F3904" s="196"/>
      <c r="G3904" s="196"/>
      <c r="H3904" s="196"/>
    </row>
    <row r="3905" spans="1:8" s="148" customFormat="1">
      <c r="A3905" s="153"/>
      <c r="B3905" s="153"/>
      <c r="C3905" s="196"/>
      <c r="D3905" s="196"/>
      <c r="E3905" s="196"/>
      <c r="F3905" s="196"/>
      <c r="G3905" s="196"/>
      <c r="H3905" s="196"/>
    </row>
    <row r="3906" spans="1:8" s="148" customFormat="1">
      <c r="A3906" s="153"/>
      <c r="B3906" s="153"/>
      <c r="C3906" s="196"/>
      <c r="D3906" s="196"/>
      <c r="E3906" s="196"/>
      <c r="F3906" s="196"/>
      <c r="G3906" s="196"/>
      <c r="H3906" s="196"/>
    </row>
    <row r="3907" spans="1:8" s="148" customFormat="1">
      <c r="A3907" s="153"/>
      <c r="B3907" s="153"/>
      <c r="C3907" s="196"/>
      <c r="D3907" s="196"/>
      <c r="E3907" s="196"/>
      <c r="F3907" s="196"/>
      <c r="G3907" s="196"/>
      <c r="H3907" s="196"/>
    </row>
    <row r="3908" spans="1:8" s="148" customFormat="1">
      <c r="A3908" s="153"/>
      <c r="B3908" s="153"/>
      <c r="C3908" s="196"/>
      <c r="D3908" s="196"/>
      <c r="E3908" s="196"/>
      <c r="F3908" s="196"/>
      <c r="G3908" s="196"/>
      <c r="H3908" s="196"/>
    </row>
    <row r="3909" spans="1:8" s="148" customFormat="1">
      <c r="A3909" s="153"/>
      <c r="B3909" s="153"/>
      <c r="C3909" s="196"/>
      <c r="D3909" s="196"/>
      <c r="E3909" s="196"/>
      <c r="F3909" s="196"/>
      <c r="G3909" s="196"/>
      <c r="H3909" s="196"/>
    </row>
    <row r="3910" spans="1:8" s="148" customFormat="1">
      <c r="A3910" s="153"/>
      <c r="B3910" s="153"/>
      <c r="C3910" s="196"/>
      <c r="D3910" s="196"/>
      <c r="E3910" s="196"/>
      <c r="F3910" s="196"/>
      <c r="G3910" s="196"/>
      <c r="H3910" s="196"/>
    </row>
    <row r="3911" spans="1:8" s="148" customFormat="1">
      <c r="A3911" s="153"/>
      <c r="B3911" s="153"/>
      <c r="C3911" s="196"/>
      <c r="D3911" s="196"/>
      <c r="E3911" s="196"/>
      <c r="F3911" s="196"/>
      <c r="G3911" s="196"/>
      <c r="H3911" s="196"/>
    </row>
    <row r="3912" spans="1:8" s="148" customFormat="1">
      <c r="A3912" s="153"/>
      <c r="B3912" s="153"/>
      <c r="C3912" s="196"/>
      <c r="D3912" s="196"/>
      <c r="E3912" s="196"/>
      <c r="F3912" s="196"/>
      <c r="G3912" s="196"/>
      <c r="H3912" s="196"/>
    </row>
    <row r="3913" spans="1:8" s="148" customFormat="1">
      <c r="A3913" s="153"/>
      <c r="B3913" s="153"/>
      <c r="C3913" s="196"/>
      <c r="D3913" s="196"/>
      <c r="E3913" s="196"/>
      <c r="F3913" s="196"/>
      <c r="G3913" s="196"/>
      <c r="H3913" s="196"/>
    </row>
    <row r="3914" spans="1:8" s="148" customFormat="1">
      <c r="A3914" s="153"/>
      <c r="B3914" s="153"/>
      <c r="C3914" s="196"/>
      <c r="D3914" s="196"/>
      <c r="E3914" s="196"/>
      <c r="F3914" s="196"/>
      <c r="G3914" s="196"/>
      <c r="H3914" s="196"/>
    </row>
    <row r="3915" spans="1:8" s="148" customFormat="1">
      <c r="A3915" s="153"/>
      <c r="B3915" s="153"/>
      <c r="C3915" s="196"/>
      <c r="D3915" s="196"/>
      <c r="E3915" s="196"/>
      <c r="F3915" s="196"/>
      <c r="G3915" s="196"/>
      <c r="H3915" s="196"/>
    </row>
    <row r="3916" spans="1:8" s="148" customFormat="1">
      <c r="A3916" s="153"/>
      <c r="B3916" s="153"/>
      <c r="C3916" s="196"/>
      <c r="D3916" s="196"/>
      <c r="E3916" s="196"/>
      <c r="F3916" s="196"/>
      <c r="G3916" s="196"/>
      <c r="H3916" s="196"/>
    </row>
    <row r="3917" spans="1:8" s="148" customFormat="1">
      <c r="A3917" s="153"/>
      <c r="B3917" s="153"/>
      <c r="C3917" s="196"/>
      <c r="D3917" s="196"/>
      <c r="E3917" s="196"/>
      <c r="F3917" s="196"/>
      <c r="G3917" s="196"/>
      <c r="H3917" s="196"/>
    </row>
    <row r="3918" spans="1:8" s="148" customFormat="1">
      <c r="A3918" s="153"/>
      <c r="B3918" s="153"/>
      <c r="C3918" s="196"/>
      <c r="D3918" s="196"/>
      <c r="E3918" s="196"/>
      <c r="F3918" s="196"/>
      <c r="G3918" s="196"/>
      <c r="H3918" s="196"/>
    </row>
    <row r="3919" spans="1:8" s="148" customFormat="1">
      <c r="A3919" s="153"/>
      <c r="B3919" s="153"/>
      <c r="C3919" s="196"/>
      <c r="D3919" s="196"/>
      <c r="E3919" s="196"/>
      <c r="F3919" s="196"/>
      <c r="G3919" s="196"/>
      <c r="H3919" s="196"/>
    </row>
    <row r="3920" spans="1:8" s="148" customFormat="1">
      <c r="A3920" s="153"/>
      <c r="B3920" s="153"/>
      <c r="C3920" s="196"/>
      <c r="D3920" s="196"/>
      <c r="E3920" s="196"/>
      <c r="F3920" s="196"/>
      <c r="G3920" s="196"/>
      <c r="H3920" s="196"/>
    </row>
    <row r="3921" spans="1:8" s="148" customFormat="1">
      <c r="A3921" s="153"/>
      <c r="B3921" s="153"/>
      <c r="C3921" s="196"/>
      <c r="D3921" s="196"/>
      <c r="E3921" s="196"/>
      <c r="F3921" s="196"/>
      <c r="G3921" s="196"/>
      <c r="H3921" s="196"/>
    </row>
    <row r="3922" spans="1:8" s="148" customFormat="1">
      <c r="A3922" s="153"/>
      <c r="B3922" s="153"/>
      <c r="C3922" s="196"/>
      <c r="D3922" s="196"/>
      <c r="E3922" s="196"/>
      <c r="F3922" s="196"/>
      <c r="G3922" s="196"/>
      <c r="H3922" s="196"/>
    </row>
    <row r="3923" spans="1:8" s="148" customFormat="1">
      <c r="A3923" s="153"/>
      <c r="B3923" s="153"/>
      <c r="C3923" s="196"/>
      <c r="D3923" s="196"/>
      <c r="E3923" s="196"/>
      <c r="F3923" s="196"/>
      <c r="G3923" s="196"/>
      <c r="H3923" s="196"/>
    </row>
    <row r="3924" spans="1:8" s="148" customFormat="1">
      <c r="A3924" s="153"/>
      <c r="B3924" s="153"/>
      <c r="C3924" s="196"/>
      <c r="D3924" s="196"/>
      <c r="E3924" s="196"/>
      <c r="F3924" s="196"/>
      <c r="G3924" s="196"/>
      <c r="H3924" s="196"/>
    </row>
    <row r="3925" spans="1:8" s="148" customFormat="1">
      <c r="A3925" s="153"/>
      <c r="B3925" s="153"/>
      <c r="C3925" s="196"/>
      <c r="D3925" s="196"/>
      <c r="E3925" s="196"/>
      <c r="F3925" s="196"/>
      <c r="G3925" s="196"/>
      <c r="H3925" s="196"/>
    </row>
    <row r="3926" spans="1:8" s="148" customFormat="1">
      <c r="A3926" s="153"/>
      <c r="B3926" s="153"/>
      <c r="C3926" s="196"/>
      <c r="D3926" s="196"/>
      <c r="E3926" s="196"/>
      <c r="F3926" s="196"/>
      <c r="G3926" s="196"/>
      <c r="H3926" s="196"/>
    </row>
    <row r="3927" spans="1:8" s="148" customFormat="1">
      <c r="A3927" s="153"/>
      <c r="B3927" s="153"/>
      <c r="C3927" s="196"/>
      <c r="D3927" s="196"/>
      <c r="E3927" s="196"/>
      <c r="F3927" s="196"/>
      <c r="G3927" s="196"/>
      <c r="H3927" s="196"/>
    </row>
    <row r="3928" spans="1:8" s="148" customFormat="1">
      <c r="A3928" s="153"/>
      <c r="B3928" s="153"/>
      <c r="C3928" s="196"/>
      <c r="D3928" s="196"/>
      <c r="E3928" s="196"/>
      <c r="F3928" s="196"/>
      <c r="G3928" s="196"/>
      <c r="H3928" s="196"/>
    </row>
    <row r="3929" spans="1:8" s="148" customFormat="1">
      <c r="A3929" s="153"/>
      <c r="B3929" s="153"/>
      <c r="C3929" s="196"/>
      <c r="D3929" s="196"/>
      <c r="E3929" s="196"/>
      <c r="F3929" s="196"/>
      <c r="G3929" s="196"/>
      <c r="H3929" s="196"/>
    </row>
    <row r="3930" spans="1:8" s="148" customFormat="1">
      <c r="A3930" s="153"/>
      <c r="B3930" s="153"/>
      <c r="C3930" s="196"/>
      <c r="D3930" s="196"/>
      <c r="E3930" s="196"/>
      <c r="F3930" s="196"/>
      <c r="G3930" s="196"/>
      <c r="H3930" s="196"/>
    </row>
    <row r="3931" spans="1:8" s="148" customFormat="1">
      <c r="A3931" s="153"/>
      <c r="B3931" s="153"/>
      <c r="C3931" s="196"/>
      <c r="D3931" s="196"/>
      <c r="E3931" s="196"/>
      <c r="F3931" s="196"/>
      <c r="G3931" s="196"/>
      <c r="H3931" s="196"/>
    </row>
    <row r="3932" spans="1:8" s="148" customFormat="1">
      <c r="A3932" s="153"/>
      <c r="B3932" s="153"/>
      <c r="C3932" s="196"/>
      <c r="D3932" s="196"/>
      <c r="E3932" s="196"/>
      <c r="F3932" s="196"/>
      <c r="G3932" s="196"/>
      <c r="H3932" s="196"/>
    </row>
    <row r="3933" spans="1:8" s="148" customFormat="1">
      <c r="A3933" s="153"/>
      <c r="B3933" s="153"/>
      <c r="C3933" s="196"/>
      <c r="D3933" s="196"/>
      <c r="E3933" s="196"/>
      <c r="F3933" s="196"/>
      <c r="G3933" s="196"/>
      <c r="H3933" s="196"/>
    </row>
    <row r="3934" spans="1:8" s="148" customFormat="1">
      <c r="A3934" s="153"/>
      <c r="B3934" s="153"/>
      <c r="C3934" s="196"/>
      <c r="D3934" s="196"/>
      <c r="E3934" s="196"/>
      <c r="F3934" s="196"/>
      <c r="G3934" s="196"/>
      <c r="H3934" s="196"/>
    </row>
    <row r="3935" spans="1:8" s="148" customFormat="1">
      <c r="A3935" s="153"/>
      <c r="B3935" s="153"/>
      <c r="C3935" s="196"/>
      <c r="D3935" s="196"/>
      <c r="E3935" s="196"/>
      <c r="F3935" s="196"/>
      <c r="G3935" s="196"/>
      <c r="H3935" s="196"/>
    </row>
    <row r="3936" spans="1:8" s="148" customFormat="1">
      <c r="A3936" s="153"/>
      <c r="B3936" s="153"/>
      <c r="C3936" s="196"/>
      <c r="D3936" s="196"/>
      <c r="E3936" s="196"/>
      <c r="F3936" s="196"/>
      <c r="G3936" s="196"/>
      <c r="H3936" s="196"/>
    </row>
    <row r="3937" spans="1:8" s="148" customFormat="1">
      <c r="A3937" s="153"/>
      <c r="B3937" s="153"/>
      <c r="C3937" s="196"/>
      <c r="D3937" s="196"/>
      <c r="E3937" s="196"/>
      <c r="F3937" s="196"/>
      <c r="G3937" s="196"/>
      <c r="H3937" s="196"/>
    </row>
    <row r="3938" spans="1:8" s="148" customFormat="1">
      <c r="A3938" s="153"/>
      <c r="B3938" s="153"/>
      <c r="C3938" s="196"/>
      <c r="D3938" s="196"/>
      <c r="E3938" s="196"/>
      <c r="F3938" s="196"/>
      <c r="G3938" s="196"/>
      <c r="H3938" s="196"/>
    </row>
    <row r="3939" spans="1:8" s="148" customFormat="1">
      <c r="A3939" s="153"/>
      <c r="B3939" s="153"/>
      <c r="C3939" s="196"/>
      <c r="D3939" s="196"/>
      <c r="E3939" s="196"/>
      <c r="F3939" s="196"/>
      <c r="G3939" s="196"/>
      <c r="H3939" s="196"/>
    </row>
    <row r="3940" spans="1:8" s="148" customFormat="1">
      <c r="A3940" s="153"/>
      <c r="B3940" s="153"/>
      <c r="C3940" s="196"/>
      <c r="D3940" s="196"/>
      <c r="E3940" s="196"/>
      <c r="F3940" s="196"/>
      <c r="G3940" s="196"/>
      <c r="H3940" s="196"/>
    </row>
    <row r="3941" spans="1:8" s="148" customFormat="1">
      <c r="A3941" s="153"/>
      <c r="B3941" s="153"/>
      <c r="C3941" s="196"/>
      <c r="D3941" s="196"/>
      <c r="E3941" s="196"/>
      <c r="F3941" s="196"/>
      <c r="G3941" s="196"/>
      <c r="H3941" s="196"/>
    </row>
    <row r="3942" spans="1:8" s="148" customFormat="1">
      <c r="A3942" s="153"/>
      <c r="B3942" s="153"/>
      <c r="C3942" s="196"/>
      <c r="D3942" s="196"/>
      <c r="E3942" s="196"/>
      <c r="F3942" s="196"/>
      <c r="G3942" s="196"/>
      <c r="H3942" s="196"/>
    </row>
    <row r="3943" spans="1:8" s="148" customFormat="1">
      <c r="A3943" s="153"/>
      <c r="B3943" s="153"/>
      <c r="C3943" s="196"/>
      <c r="D3943" s="196"/>
      <c r="E3943" s="196"/>
      <c r="F3943" s="196"/>
      <c r="G3943" s="196"/>
      <c r="H3943" s="196"/>
    </row>
    <row r="3944" spans="1:8" s="148" customFormat="1">
      <c r="A3944" s="153"/>
      <c r="B3944" s="153"/>
      <c r="C3944" s="196"/>
      <c r="D3944" s="196"/>
      <c r="E3944" s="196"/>
      <c r="F3944" s="196"/>
      <c r="G3944" s="196"/>
      <c r="H3944" s="196"/>
    </row>
    <row r="3945" spans="1:8" s="148" customFormat="1">
      <c r="A3945" s="153"/>
      <c r="B3945" s="153"/>
      <c r="C3945" s="196"/>
      <c r="D3945" s="196"/>
      <c r="E3945" s="196"/>
      <c r="F3945" s="196"/>
      <c r="G3945" s="196"/>
      <c r="H3945" s="196"/>
    </row>
    <row r="3946" spans="1:8" s="148" customFormat="1">
      <c r="A3946" s="153"/>
      <c r="B3946" s="153"/>
      <c r="C3946" s="196"/>
      <c r="D3946" s="196"/>
      <c r="E3946" s="196"/>
      <c r="F3946" s="196"/>
      <c r="G3946" s="196"/>
      <c r="H3946" s="196"/>
    </row>
    <row r="3947" spans="1:8" s="148" customFormat="1">
      <c r="A3947" s="153"/>
      <c r="B3947" s="153"/>
      <c r="C3947" s="196"/>
      <c r="D3947" s="196"/>
      <c r="E3947" s="196"/>
      <c r="F3947" s="196"/>
      <c r="G3947" s="196"/>
      <c r="H3947" s="196"/>
    </row>
    <row r="3948" spans="1:8" s="148" customFormat="1">
      <c r="A3948" s="153"/>
      <c r="B3948" s="153"/>
      <c r="C3948" s="196"/>
      <c r="D3948" s="196"/>
      <c r="E3948" s="196"/>
      <c r="F3948" s="196"/>
      <c r="G3948" s="196"/>
      <c r="H3948" s="196"/>
    </row>
    <row r="3949" spans="1:8" s="148" customFormat="1">
      <c r="A3949" s="153"/>
      <c r="B3949" s="153"/>
      <c r="C3949" s="196"/>
      <c r="D3949" s="196"/>
      <c r="E3949" s="196"/>
      <c r="F3949" s="196"/>
      <c r="G3949" s="196"/>
      <c r="H3949" s="196"/>
    </row>
    <row r="3950" spans="1:8" s="148" customFormat="1">
      <c r="A3950" s="153"/>
      <c r="B3950" s="153"/>
      <c r="C3950" s="196"/>
      <c r="D3950" s="196"/>
      <c r="E3950" s="196"/>
      <c r="F3950" s="196"/>
      <c r="G3950" s="196"/>
      <c r="H3950" s="196"/>
    </row>
    <row r="3951" spans="1:8" s="148" customFormat="1">
      <c r="A3951" s="153"/>
      <c r="B3951" s="153"/>
      <c r="C3951" s="196"/>
      <c r="D3951" s="196"/>
      <c r="E3951" s="196"/>
      <c r="F3951" s="196"/>
      <c r="G3951" s="196"/>
      <c r="H3951" s="196"/>
    </row>
    <row r="3952" spans="1:8" s="148" customFormat="1">
      <c r="A3952" s="153"/>
      <c r="B3952" s="153"/>
      <c r="C3952" s="196"/>
      <c r="D3952" s="196"/>
      <c r="E3952" s="196"/>
      <c r="F3952" s="196"/>
      <c r="G3952" s="196"/>
      <c r="H3952" s="196"/>
    </row>
    <row r="3953" spans="1:8" s="148" customFormat="1">
      <c r="A3953" s="153"/>
      <c r="B3953" s="153"/>
      <c r="C3953" s="196"/>
      <c r="D3953" s="196"/>
      <c r="E3953" s="196"/>
      <c r="F3953" s="196"/>
      <c r="G3953" s="196"/>
      <c r="H3953" s="196"/>
    </row>
    <row r="3954" spans="1:8" s="148" customFormat="1">
      <c r="A3954" s="153"/>
      <c r="B3954" s="153"/>
      <c r="C3954" s="196"/>
      <c r="D3954" s="196"/>
      <c r="E3954" s="196"/>
      <c r="F3954" s="196"/>
      <c r="G3954" s="196"/>
      <c r="H3954" s="196"/>
    </row>
    <row r="3955" spans="1:8" s="148" customFormat="1">
      <c r="A3955" s="153"/>
      <c r="B3955" s="153"/>
      <c r="C3955" s="196"/>
      <c r="D3955" s="196"/>
      <c r="E3955" s="196"/>
      <c r="F3955" s="196"/>
      <c r="G3955" s="196"/>
      <c r="H3955" s="196"/>
    </row>
    <row r="3956" spans="1:8" s="148" customFormat="1">
      <c r="A3956" s="153"/>
      <c r="B3956" s="153"/>
      <c r="C3956" s="196"/>
      <c r="D3956" s="196"/>
      <c r="E3956" s="196"/>
      <c r="F3956" s="196"/>
      <c r="G3956" s="196"/>
      <c r="H3956" s="196"/>
    </row>
    <row r="3957" spans="1:8" s="148" customFormat="1">
      <c r="A3957" s="153"/>
      <c r="B3957" s="153"/>
      <c r="C3957" s="196"/>
      <c r="D3957" s="196"/>
      <c r="E3957" s="196"/>
      <c r="F3957" s="196"/>
      <c r="G3957" s="196"/>
      <c r="H3957" s="196"/>
    </row>
    <row r="3958" spans="1:8" s="148" customFormat="1">
      <c r="A3958" s="153"/>
      <c r="B3958" s="153"/>
      <c r="C3958" s="196"/>
      <c r="D3958" s="196"/>
      <c r="E3958" s="196"/>
      <c r="F3958" s="196"/>
      <c r="G3958" s="196"/>
      <c r="H3958" s="196"/>
    </row>
    <row r="3959" spans="1:8" s="148" customFormat="1">
      <c r="A3959" s="153"/>
      <c r="B3959" s="153"/>
      <c r="C3959" s="196"/>
      <c r="D3959" s="196"/>
      <c r="E3959" s="196"/>
      <c r="F3959" s="196"/>
      <c r="G3959" s="196"/>
      <c r="H3959" s="196"/>
    </row>
    <row r="3960" spans="1:8" s="148" customFormat="1">
      <c r="A3960" s="153"/>
      <c r="B3960" s="153"/>
      <c r="C3960" s="196"/>
      <c r="D3960" s="196"/>
      <c r="E3960" s="196"/>
      <c r="F3960" s="196"/>
      <c r="G3960" s="196"/>
      <c r="H3960" s="196"/>
    </row>
    <row r="3961" spans="1:8" s="148" customFormat="1">
      <c r="A3961" s="153"/>
      <c r="B3961" s="153"/>
      <c r="C3961" s="196"/>
      <c r="D3961" s="196"/>
      <c r="E3961" s="196"/>
      <c r="F3961" s="196"/>
      <c r="G3961" s="196"/>
      <c r="H3961" s="196"/>
    </row>
    <row r="3962" spans="1:8" s="148" customFormat="1">
      <c r="A3962" s="153"/>
      <c r="B3962" s="153"/>
      <c r="C3962" s="196"/>
      <c r="D3962" s="196"/>
      <c r="E3962" s="196"/>
      <c r="F3962" s="196"/>
      <c r="G3962" s="196"/>
      <c r="H3962" s="196"/>
    </row>
    <row r="3963" spans="1:8" s="148" customFormat="1">
      <c r="A3963" s="153"/>
      <c r="B3963" s="153"/>
      <c r="C3963" s="196"/>
      <c r="D3963" s="196"/>
      <c r="E3963" s="196"/>
      <c r="F3963" s="196"/>
      <c r="G3963" s="196"/>
      <c r="H3963" s="196"/>
    </row>
    <row r="3964" spans="1:8" s="148" customFormat="1">
      <c r="A3964" s="153"/>
      <c r="B3964" s="153"/>
      <c r="C3964" s="196"/>
      <c r="D3964" s="196"/>
      <c r="E3964" s="196"/>
      <c r="F3964" s="196"/>
      <c r="G3964" s="196"/>
      <c r="H3964" s="196"/>
    </row>
    <row r="3965" spans="1:8" s="148" customFormat="1">
      <c r="A3965" s="153"/>
      <c r="B3965" s="153"/>
      <c r="C3965" s="196"/>
      <c r="D3965" s="196"/>
      <c r="E3965" s="196"/>
      <c r="F3965" s="196"/>
      <c r="G3965" s="196"/>
      <c r="H3965" s="196"/>
    </row>
    <row r="3966" spans="1:8" s="148" customFormat="1">
      <c r="A3966" s="153"/>
      <c r="B3966" s="153"/>
      <c r="C3966" s="196"/>
      <c r="D3966" s="196"/>
      <c r="E3966" s="196"/>
      <c r="F3966" s="196"/>
      <c r="G3966" s="196"/>
      <c r="H3966" s="196"/>
    </row>
    <row r="3967" spans="1:8" s="148" customFormat="1">
      <c r="A3967" s="153"/>
      <c r="B3967" s="153"/>
      <c r="C3967" s="196"/>
      <c r="D3967" s="196"/>
      <c r="E3967" s="196"/>
      <c r="F3967" s="196"/>
      <c r="G3967" s="196"/>
      <c r="H3967" s="196"/>
    </row>
    <row r="3968" spans="1:8" s="148" customFormat="1">
      <c r="A3968" s="153"/>
      <c r="B3968" s="153"/>
      <c r="C3968" s="196"/>
      <c r="D3968" s="196"/>
      <c r="E3968" s="196"/>
      <c r="F3968" s="196"/>
      <c r="G3968" s="196"/>
      <c r="H3968" s="196"/>
    </row>
    <row r="3969" spans="1:8" s="148" customFormat="1">
      <c r="A3969" s="153"/>
      <c r="B3969" s="153"/>
      <c r="C3969" s="196"/>
      <c r="D3969" s="196"/>
      <c r="E3969" s="196"/>
      <c r="F3969" s="196"/>
      <c r="G3969" s="196"/>
      <c r="H3969" s="196"/>
    </row>
    <row r="3970" spans="1:8" s="148" customFormat="1">
      <c r="A3970" s="153"/>
      <c r="B3970" s="153"/>
      <c r="C3970" s="196"/>
      <c r="D3970" s="196"/>
      <c r="E3970" s="196"/>
      <c r="F3970" s="196"/>
      <c r="G3970" s="196"/>
      <c r="H3970" s="196"/>
    </row>
    <row r="3971" spans="1:8" s="148" customFormat="1">
      <c r="A3971" s="153"/>
      <c r="B3971" s="153"/>
      <c r="C3971" s="196"/>
      <c r="D3971" s="196"/>
      <c r="E3971" s="196"/>
      <c r="F3971" s="196"/>
      <c r="G3971" s="196"/>
      <c r="H3971" s="196"/>
    </row>
    <row r="3972" spans="1:8" s="148" customFormat="1">
      <c r="A3972" s="153"/>
      <c r="B3972" s="153"/>
      <c r="C3972" s="196"/>
      <c r="D3972" s="196"/>
      <c r="E3972" s="196"/>
      <c r="F3972" s="196"/>
      <c r="G3972" s="196"/>
      <c r="H3972" s="196"/>
    </row>
    <row r="3973" spans="1:8" s="148" customFormat="1">
      <c r="A3973" s="153"/>
      <c r="B3973" s="153"/>
      <c r="C3973" s="196"/>
      <c r="D3973" s="196"/>
      <c r="E3973" s="196"/>
      <c r="F3973" s="196"/>
      <c r="G3973" s="196"/>
      <c r="H3973" s="196"/>
    </row>
    <row r="3974" spans="1:8" s="148" customFormat="1">
      <c r="A3974" s="153"/>
      <c r="B3974" s="153"/>
      <c r="C3974" s="196"/>
      <c r="D3974" s="196"/>
      <c r="E3974" s="196"/>
      <c r="F3974" s="196"/>
      <c r="G3974" s="196"/>
      <c r="H3974" s="196"/>
    </row>
    <row r="3975" spans="1:8" s="148" customFormat="1">
      <c r="A3975" s="153"/>
      <c r="B3975" s="153"/>
      <c r="C3975" s="196"/>
      <c r="D3975" s="196"/>
      <c r="E3975" s="196"/>
      <c r="F3975" s="196"/>
      <c r="G3975" s="196"/>
      <c r="H3975" s="196"/>
    </row>
    <row r="3976" spans="1:8" s="148" customFormat="1">
      <c r="A3976" s="153"/>
      <c r="B3976" s="153"/>
      <c r="C3976" s="196"/>
      <c r="D3976" s="196"/>
      <c r="E3976" s="196"/>
      <c r="F3976" s="196"/>
      <c r="G3976" s="196"/>
      <c r="H3976" s="196"/>
    </row>
    <row r="3977" spans="1:8" s="148" customFormat="1">
      <c r="A3977" s="153"/>
      <c r="B3977" s="153"/>
      <c r="C3977" s="196"/>
      <c r="D3977" s="196"/>
      <c r="E3977" s="196"/>
      <c r="F3977" s="196"/>
      <c r="G3977" s="196"/>
      <c r="H3977" s="196"/>
    </row>
    <row r="3978" spans="1:8" s="148" customFormat="1">
      <c r="A3978" s="153"/>
      <c r="B3978" s="153"/>
      <c r="C3978" s="196"/>
      <c r="D3978" s="196"/>
      <c r="E3978" s="196"/>
      <c r="F3978" s="196"/>
      <c r="G3978" s="196"/>
      <c r="H3978" s="196"/>
    </row>
    <row r="3979" spans="1:8" s="148" customFormat="1">
      <c r="A3979" s="153"/>
      <c r="B3979" s="153"/>
      <c r="C3979" s="196"/>
      <c r="D3979" s="196"/>
      <c r="E3979" s="196"/>
      <c r="F3979" s="196"/>
      <c r="G3979" s="196"/>
      <c r="H3979" s="196"/>
    </row>
    <row r="3980" spans="1:8" s="148" customFormat="1">
      <c r="A3980" s="153"/>
      <c r="B3980" s="153"/>
      <c r="C3980" s="196"/>
      <c r="D3980" s="196"/>
      <c r="E3980" s="196"/>
      <c r="F3980" s="196"/>
      <c r="G3980" s="196"/>
      <c r="H3980" s="196"/>
    </row>
    <row r="3981" spans="1:8" s="148" customFormat="1">
      <c r="A3981" s="153"/>
      <c r="B3981" s="153"/>
      <c r="C3981" s="196"/>
      <c r="D3981" s="196"/>
      <c r="E3981" s="196"/>
      <c r="F3981" s="196"/>
      <c r="G3981" s="196"/>
      <c r="H3981" s="196"/>
    </row>
    <row r="3982" spans="1:8" s="148" customFormat="1">
      <c r="A3982" s="153"/>
      <c r="B3982" s="153"/>
      <c r="C3982" s="196"/>
      <c r="D3982" s="196"/>
      <c r="E3982" s="196"/>
      <c r="F3982" s="196"/>
      <c r="G3982" s="196"/>
      <c r="H3982" s="196"/>
    </row>
    <row r="3983" spans="1:8" s="148" customFormat="1">
      <c r="A3983" s="153"/>
      <c r="B3983" s="153"/>
      <c r="C3983" s="196"/>
      <c r="D3983" s="196"/>
      <c r="E3983" s="196"/>
      <c r="F3983" s="196"/>
      <c r="G3983" s="196"/>
      <c r="H3983" s="196"/>
    </row>
    <row r="3984" spans="1:8" s="148" customFormat="1">
      <c r="A3984" s="153"/>
      <c r="B3984" s="153"/>
      <c r="C3984" s="196"/>
      <c r="D3984" s="196"/>
      <c r="E3984" s="196"/>
      <c r="F3984" s="196"/>
      <c r="G3984" s="196"/>
      <c r="H3984" s="196"/>
    </row>
    <row r="3985" spans="1:8" s="148" customFormat="1">
      <c r="A3985" s="153"/>
      <c r="B3985" s="153"/>
      <c r="C3985" s="196"/>
      <c r="D3985" s="196"/>
      <c r="E3985" s="196"/>
      <c r="F3985" s="196"/>
      <c r="G3985" s="196"/>
      <c r="H3985" s="196"/>
    </row>
    <row r="3986" spans="1:8" s="148" customFormat="1">
      <c r="A3986" s="153"/>
      <c r="B3986" s="153"/>
      <c r="C3986" s="196"/>
      <c r="D3986" s="196"/>
      <c r="E3986" s="196"/>
      <c r="F3986" s="196"/>
      <c r="G3986" s="196"/>
      <c r="H3986" s="196"/>
    </row>
    <row r="3987" spans="1:8" s="148" customFormat="1">
      <c r="A3987" s="153"/>
      <c r="B3987" s="153"/>
      <c r="C3987" s="196"/>
      <c r="D3987" s="196"/>
      <c r="E3987" s="196"/>
      <c r="F3987" s="196"/>
      <c r="G3987" s="196"/>
      <c r="H3987" s="196"/>
    </row>
    <row r="3988" spans="1:8" s="148" customFormat="1">
      <c r="A3988" s="153"/>
      <c r="B3988" s="153"/>
      <c r="C3988" s="196"/>
      <c r="D3988" s="196"/>
      <c r="E3988" s="196"/>
      <c r="F3988" s="196"/>
      <c r="G3988" s="196"/>
      <c r="H3988" s="196"/>
    </row>
    <row r="3989" spans="1:8" s="148" customFormat="1">
      <c r="A3989" s="153"/>
      <c r="B3989" s="153"/>
      <c r="C3989" s="196"/>
      <c r="D3989" s="196"/>
      <c r="E3989" s="196"/>
      <c r="F3989" s="196"/>
      <c r="G3989" s="196"/>
      <c r="H3989" s="196"/>
    </row>
    <row r="3990" spans="1:8" s="148" customFormat="1">
      <c r="A3990" s="153"/>
      <c r="B3990" s="153"/>
      <c r="C3990" s="196"/>
      <c r="D3990" s="196"/>
      <c r="E3990" s="196"/>
      <c r="F3990" s="196"/>
      <c r="G3990" s="196"/>
      <c r="H3990" s="196"/>
    </row>
    <row r="3991" spans="1:8" s="148" customFormat="1">
      <c r="A3991" s="153"/>
      <c r="B3991" s="153"/>
      <c r="C3991" s="196"/>
      <c r="D3991" s="196"/>
      <c r="E3991" s="196"/>
      <c r="F3991" s="196"/>
      <c r="G3991" s="196"/>
      <c r="H3991" s="196"/>
    </row>
    <row r="3992" spans="1:8" s="148" customFormat="1">
      <c r="A3992" s="153"/>
      <c r="B3992" s="153"/>
      <c r="C3992" s="196"/>
      <c r="D3992" s="196"/>
      <c r="E3992" s="196"/>
      <c r="F3992" s="196"/>
      <c r="G3992" s="196"/>
      <c r="H3992" s="196"/>
    </row>
    <row r="3993" spans="1:8" s="148" customFormat="1">
      <c r="A3993" s="153"/>
      <c r="B3993" s="153"/>
      <c r="C3993" s="196"/>
      <c r="D3993" s="196"/>
      <c r="E3993" s="196"/>
      <c r="F3993" s="196"/>
      <c r="G3993" s="196"/>
      <c r="H3993" s="196"/>
    </row>
    <row r="3994" spans="1:8" s="148" customFormat="1">
      <c r="A3994" s="153"/>
      <c r="B3994" s="153"/>
      <c r="C3994" s="196"/>
      <c r="D3994" s="196"/>
      <c r="E3994" s="196"/>
      <c r="F3994" s="196"/>
      <c r="G3994" s="196"/>
      <c r="H3994" s="196"/>
    </row>
    <row r="3995" spans="1:8" s="148" customFormat="1">
      <c r="A3995" s="153"/>
      <c r="B3995" s="153"/>
      <c r="C3995" s="196"/>
      <c r="D3995" s="196"/>
      <c r="E3995" s="196"/>
      <c r="F3995" s="196"/>
      <c r="G3995" s="196"/>
      <c r="H3995" s="196"/>
    </row>
    <row r="3996" spans="1:8" s="148" customFormat="1">
      <c r="A3996" s="153"/>
      <c r="B3996" s="153"/>
      <c r="C3996" s="196"/>
      <c r="D3996" s="196"/>
      <c r="E3996" s="196"/>
      <c r="F3996" s="196"/>
      <c r="G3996" s="196"/>
      <c r="H3996" s="196"/>
    </row>
    <row r="3997" spans="1:8" s="148" customFormat="1">
      <c r="A3997" s="153"/>
      <c r="B3997" s="153"/>
      <c r="C3997" s="196"/>
      <c r="D3997" s="196"/>
      <c r="E3997" s="196"/>
      <c r="F3997" s="196"/>
      <c r="G3997" s="196"/>
      <c r="H3997" s="196"/>
    </row>
    <row r="3998" spans="1:8" s="148" customFormat="1">
      <c r="A3998" s="153"/>
      <c r="B3998" s="153"/>
      <c r="C3998" s="196"/>
      <c r="D3998" s="196"/>
      <c r="E3998" s="196"/>
      <c r="F3998" s="196"/>
      <c r="G3998" s="196"/>
      <c r="H3998" s="196"/>
    </row>
    <row r="3999" spans="1:8" s="148" customFormat="1">
      <c r="A3999" s="153"/>
      <c r="B3999" s="153"/>
      <c r="C3999" s="196"/>
      <c r="D3999" s="196"/>
      <c r="E3999" s="196"/>
      <c r="F3999" s="196"/>
      <c r="G3999" s="196"/>
      <c r="H3999" s="196"/>
    </row>
    <row r="4000" spans="1:8" s="148" customFormat="1">
      <c r="A4000" s="153"/>
      <c r="B4000" s="153"/>
      <c r="C4000" s="196"/>
      <c r="D4000" s="196"/>
      <c r="E4000" s="196"/>
      <c r="F4000" s="196"/>
      <c r="G4000" s="196"/>
      <c r="H4000" s="196"/>
    </row>
    <row r="4001" spans="1:8" s="148" customFormat="1">
      <c r="A4001" s="153"/>
      <c r="B4001" s="153"/>
      <c r="C4001" s="196"/>
      <c r="D4001" s="196"/>
      <c r="E4001" s="196"/>
      <c r="F4001" s="196"/>
      <c r="G4001" s="196"/>
      <c r="H4001" s="196"/>
    </row>
    <row r="4002" spans="1:8" s="148" customFormat="1">
      <c r="A4002" s="153"/>
      <c r="B4002" s="153"/>
      <c r="C4002" s="196"/>
      <c r="D4002" s="196"/>
      <c r="E4002" s="196"/>
      <c r="F4002" s="196"/>
      <c r="G4002" s="196"/>
      <c r="H4002" s="196"/>
    </row>
    <row r="4003" spans="1:8" s="148" customFormat="1">
      <c r="A4003" s="153"/>
      <c r="B4003" s="153"/>
      <c r="C4003" s="196"/>
      <c r="D4003" s="196"/>
      <c r="E4003" s="196"/>
      <c r="F4003" s="196"/>
      <c r="G4003" s="196"/>
      <c r="H4003" s="196"/>
    </row>
    <row r="4004" spans="1:8" s="148" customFormat="1">
      <c r="A4004" s="153"/>
      <c r="B4004" s="153"/>
      <c r="C4004" s="196"/>
      <c r="D4004" s="196"/>
      <c r="E4004" s="196"/>
      <c r="F4004" s="196"/>
      <c r="G4004" s="196"/>
      <c r="H4004" s="196"/>
    </row>
    <row r="4005" spans="1:8" s="148" customFormat="1">
      <c r="A4005" s="153"/>
      <c r="B4005" s="153"/>
      <c r="C4005" s="196"/>
      <c r="D4005" s="196"/>
      <c r="E4005" s="196"/>
      <c r="F4005" s="196"/>
      <c r="G4005" s="196"/>
      <c r="H4005" s="196"/>
    </row>
    <row r="4006" spans="1:8" s="148" customFormat="1">
      <c r="A4006" s="153"/>
      <c r="B4006" s="153"/>
      <c r="C4006" s="196"/>
      <c r="D4006" s="196"/>
      <c r="E4006" s="196"/>
      <c r="F4006" s="196"/>
      <c r="G4006" s="196"/>
      <c r="H4006" s="196"/>
    </row>
    <row r="4007" spans="1:8" s="148" customFormat="1">
      <c r="A4007" s="153"/>
      <c r="B4007" s="153"/>
      <c r="C4007" s="196"/>
      <c r="D4007" s="196"/>
      <c r="E4007" s="196"/>
      <c r="F4007" s="196"/>
      <c r="G4007" s="196"/>
      <c r="H4007" s="196"/>
    </row>
    <row r="4008" spans="1:8" s="148" customFormat="1">
      <c r="A4008" s="153"/>
      <c r="B4008" s="153"/>
      <c r="C4008" s="196"/>
      <c r="D4008" s="196"/>
      <c r="E4008" s="196"/>
      <c r="F4008" s="196"/>
      <c r="G4008" s="196"/>
      <c r="H4008" s="196"/>
    </row>
    <row r="4009" spans="1:8" s="148" customFormat="1">
      <c r="A4009" s="153"/>
      <c r="B4009" s="153"/>
      <c r="C4009" s="196"/>
      <c r="D4009" s="196"/>
      <c r="E4009" s="196"/>
      <c r="F4009" s="196"/>
      <c r="G4009" s="196"/>
      <c r="H4009" s="196"/>
    </row>
    <row r="4010" spans="1:8" s="148" customFormat="1">
      <c r="A4010" s="153"/>
      <c r="B4010" s="153"/>
      <c r="C4010" s="196"/>
      <c r="D4010" s="196"/>
      <c r="E4010" s="196"/>
      <c r="F4010" s="196"/>
      <c r="G4010" s="196"/>
      <c r="H4010" s="196"/>
    </row>
    <row r="4011" spans="1:8" s="148" customFormat="1">
      <c r="A4011" s="153"/>
      <c r="B4011" s="153"/>
      <c r="C4011" s="196"/>
      <c r="D4011" s="196"/>
      <c r="E4011" s="196"/>
      <c r="F4011" s="196"/>
      <c r="G4011" s="196"/>
      <c r="H4011" s="196"/>
    </row>
    <row r="4012" spans="1:8" s="148" customFormat="1">
      <c r="A4012" s="153"/>
      <c r="B4012" s="153"/>
      <c r="C4012" s="196"/>
      <c r="D4012" s="196"/>
      <c r="E4012" s="196"/>
      <c r="F4012" s="196"/>
      <c r="G4012" s="196"/>
      <c r="H4012" s="196"/>
    </row>
    <row r="4013" spans="1:8" s="148" customFormat="1">
      <c r="A4013" s="153"/>
      <c r="B4013" s="153"/>
      <c r="C4013" s="196"/>
      <c r="D4013" s="196"/>
      <c r="E4013" s="196"/>
      <c r="F4013" s="196"/>
      <c r="G4013" s="196"/>
      <c r="H4013" s="196"/>
    </row>
    <row r="4014" spans="1:8" s="148" customFormat="1">
      <c r="A4014" s="153"/>
      <c r="B4014" s="153"/>
      <c r="C4014" s="196"/>
      <c r="D4014" s="196"/>
      <c r="E4014" s="196"/>
      <c r="F4014" s="196"/>
      <c r="G4014" s="196"/>
      <c r="H4014" s="196"/>
    </row>
    <row r="4015" spans="1:8" s="148" customFormat="1">
      <c r="A4015" s="153"/>
      <c r="B4015" s="153"/>
      <c r="C4015" s="196"/>
      <c r="D4015" s="196"/>
      <c r="E4015" s="196"/>
      <c r="F4015" s="196"/>
      <c r="G4015" s="196"/>
      <c r="H4015" s="196"/>
    </row>
    <row r="4016" spans="1:8" s="148" customFormat="1">
      <c r="A4016" s="153"/>
      <c r="B4016" s="153"/>
      <c r="C4016" s="196"/>
      <c r="D4016" s="196"/>
      <c r="E4016" s="196"/>
      <c r="F4016" s="196"/>
      <c r="G4016" s="196"/>
      <c r="H4016" s="196"/>
    </row>
    <row r="4017" spans="1:8" s="148" customFormat="1">
      <c r="A4017" s="153"/>
      <c r="B4017" s="153"/>
      <c r="C4017" s="196"/>
      <c r="D4017" s="196"/>
      <c r="E4017" s="196"/>
      <c r="F4017" s="196"/>
      <c r="G4017" s="196"/>
      <c r="H4017" s="196"/>
    </row>
    <row r="4018" spans="1:8" s="148" customFormat="1">
      <c r="A4018" s="153"/>
      <c r="B4018" s="153"/>
      <c r="C4018" s="196"/>
      <c r="D4018" s="196"/>
      <c r="E4018" s="196"/>
      <c r="F4018" s="196"/>
      <c r="G4018" s="196"/>
      <c r="H4018" s="196"/>
    </row>
    <row r="4019" spans="1:8" s="148" customFormat="1">
      <c r="A4019" s="153"/>
      <c r="B4019" s="153"/>
      <c r="C4019" s="196"/>
      <c r="D4019" s="196"/>
      <c r="E4019" s="196"/>
      <c r="F4019" s="196"/>
      <c r="G4019" s="196"/>
      <c r="H4019" s="196"/>
    </row>
    <row r="4020" spans="1:8" s="148" customFormat="1">
      <c r="A4020" s="153"/>
      <c r="B4020" s="153"/>
      <c r="C4020" s="196"/>
      <c r="D4020" s="196"/>
      <c r="E4020" s="196"/>
      <c r="F4020" s="196"/>
      <c r="G4020" s="196"/>
      <c r="H4020" s="196"/>
    </row>
    <row r="4021" spans="1:8" s="148" customFormat="1">
      <c r="A4021" s="153"/>
      <c r="B4021" s="153"/>
      <c r="C4021" s="196"/>
      <c r="D4021" s="196"/>
      <c r="E4021" s="196"/>
      <c r="F4021" s="196"/>
      <c r="G4021" s="196"/>
      <c r="H4021" s="196"/>
    </row>
    <row r="4022" spans="1:8" s="148" customFormat="1">
      <c r="A4022" s="153"/>
      <c r="B4022" s="153"/>
      <c r="C4022" s="196"/>
      <c r="D4022" s="196"/>
      <c r="E4022" s="196"/>
      <c r="F4022" s="196"/>
      <c r="G4022" s="196"/>
      <c r="H4022" s="196"/>
    </row>
    <row r="4023" spans="1:8" s="148" customFormat="1">
      <c r="A4023" s="153"/>
      <c r="B4023" s="153"/>
      <c r="C4023" s="196"/>
      <c r="D4023" s="196"/>
      <c r="E4023" s="196"/>
      <c r="F4023" s="196"/>
      <c r="G4023" s="196"/>
      <c r="H4023" s="196"/>
    </row>
    <row r="4024" spans="1:8" s="148" customFormat="1">
      <c r="A4024" s="153"/>
      <c r="B4024" s="153"/>
      <c r="C4024" s="196"/>
      <c r="D4024" s="196"/>
      <c r="E4024" s="196"/>
      <c r="F4024" s="196"/>
      <c r="G4024" s="196"/>
      <c r="H4024" s="196"/>
    </row>
    <row r="4025" spans="1:8" s="148" customFormat="1">
      <c r="A4025" s="153"/>
      <c r="B4025" s="153"/>
      <c r="C4025" s="196"/>
      <c r="D4025" s="196"/>
      <c r="E4025" s="196"/>
      <c r="F4025" s="196"/>
      <c r="G4025" s="196"/>
      <c r="H4025" s="196"/>
    </row>
    <row r="4026" spans="1:8" s="148" customFormat="1">
      <c r="A4026" s="153"/>
      <c r="B4026" s="153"/>
      <c r="C4026" s="196"/>
      <c r="D4026" s="196"/>
      <c r="E4026" s="196"/>
      <c r="F4026" s="196"/>
      <c r="G4026" s="196"/>
      <c r="H4026" s="196"/>
    </row>
    <row r="4027" spans="1:8" s="148" customFormat="1">
      <c r="A4027" s="153"/>
      <c r="B4027" s="153"/>
      <c r="C4027" s="196"/>
      <c r="D4027" s="196"/>
      <c r="E4027" s="196"/>
      <c r="F4027" s="196"/>
      <c r="G4027" s="196"/>
      <c r="H4027" s="196"/>
    </row>
    <row r="4028" spans="1:8" s="148" customFormat="1">
      <c r="A4028" s="153"/>
      <c r="B4028" s="153"/>
      <c r="C4028" s="196"/>
      <c r="D4028" s="196"/>
      <c r="E4028" s="196"/>
      <c r="F4028" s="196"/>
      <c r="G4028" s="196"/>
      <c r="H4028" s="196"/>
    </row>
    <row r="4029" spans="1:8" s="148" customFormat="1">
      <c r="A4029" s="153"/>
      <c r="B4029" s="153"/>
      <c r="C4029" s="196"/>
      <c r="D4029" s="196"/>
      <c r="E4029" s="196"/>
      <c r="F4029" s="196"/>
      <c r="G4029" s="196"/>
      <c r="H4029" s="196"/>
    </row>
    <row r="4030" spans="1:8" s="148" customFormat="1">
      <c r="A4030" s="153"/>
      <c r="B4030" s="153"/>
      <c r="C4030" s="196"/>
      <c r="D4030" s="196"/>
      <c r="E4030" s="196"/>
      <c r="F4030" s="196"/>
      <c r="G4030" s="196"/>
      <c r="H4030" s="196"/>
    </row>
    <row r="4031" spans="1:8" s="148" customFormat="1">
      <c r="A4031" s="153"/>
      <c r="B4031" s="153"/>
      <c r="C4031" s="196"/>
      <c r="D4031" s="196"/>
      <c r="E4031" s="196"/>
      <c r="F4031" s="196"/>
      <c r="G4031" s="196"/>
      <c r="H4031" s="196"/>
    </row>
    <row r="4032" spans="1:8" s="148" customFormat="1">
      <c r="A4032" s="153"/>
      <c r="B4032" s="153"/>
      <c r="C4032" s="196"/>
      <c r="D4032" s="196"/>
      <c r="E4032" s="196"/>
      <c r="F4032" s="196"/>
      <c r="G4032" s="196"/>
      <c r="H4032" s="196"/>
    </row>
    <row r="4033" spans="1:8" s="148" customFormat="1">
      <c r="A4033" s="153"/>
      <c r="B4033" s="153"/>
      <c r="C4033" s="196"/>
      <c r="D4033" s="196"/>
      <c r="E4033" s="196"/>
      <c r="F4033" s="196"/>
      <c r="G4033" s="196"/>
      <c r="H4033" s="196"/>
    </row>
    <row r="4034" spans="1:8" s="148" customFormat="1">
      <c r="A4034" s="153"/>
      <c r="B4034" s="153"/>
      <c r="C4034" s="196"/>
      <c r="D4034" s="196"/>
      <c r="E4034" s="196"/>
      <c r="F4034" s="196"/>
      <c r="G4034" s="196"/>
      <c r="H4034" s="196"/>
    </row>
    <row r="4035" spans="1:8" s="148" customFormat="1">
      <c r="A4035" s="153"/>
      <c r="B4035" s="153"/>
      <c r="C4035" s="196"/>
      <c r="D4035" s="196"/>
      <c r="E4035" s="196"/>
      <c r="F4035" s="196"/>
      <c r="G4035" s="196"/>
      <c r="H4035" s="196"/>
    </row>
    <row r="4036" spans="1:8" s="148" customFormat="1">
      <c r="A4036" s="153"/>
      <c r="B4036" s="153"/>
      <c r="C4036" s="196"/>
      <c r="D4036" s="196"/>
      <c r="E4036" s="196"/>
      <c r="F4036" s="196"/>
      <c r="G4036" s="196"/>
      <c r="H4036" s="196"/>
    </row>
    <row r="4037" spans="1:8" s="148" customFormat="1">
      <c r="A4037" s="153"/>
      <c r="B4037" s="153"/>
      <c r="C4037" s="196"/>
      <c r="D4037" s="196"/>
      <c r="E4037" s="196"/>
      <c r="F4037" s="196"/>
      <c r="G4037" s="196"/>
      <c r="H4037" s="196"/>
    </row>
    <row r="4038" spans="1:8" s="148" customFormat="1">
      <c r="A4038" s="153"/>
      <c r="B4038" s="153"/>
      <c r="C4038" s="196"/>
      <c r="D4038" s="196"/>
      <c r="E4038" s="196"/>
      <c r="F4038" s="196"/>
      <c r="G4038" s="196"/>
      <c r="H4038" s="196"/>
    </row>
    <row r="4039" spans="1:8" s="148" customFormat="1">
      <c r="A4039" s="153"/>
      <c r="B4039" s="153"/>
      <c r="C4039" s="196"/>
      <c r="D4039" s="196"/>
      <c r="E4039" s="196"/>
      <c r="F4039" s="196"/>
      <c r="G4039" s="196"/>
      <c r="H4039" s="196"/>
    </row>
    <row r="4040" spans="1:8" s="148" customFormat="1">
      <c r="A4040" s="153"/>
      <c r="B4040" s="153"/>
      <c r="C4040" s="196"/>
      <c r="D4040" s="196"/>
      <c r="E4040" s="196"/>
      <c r="F4040" s="196"/>
      <c r="G4040" s="196"/>
      <c r="H4040" s="196"/>
    </row>
    <row r="4041" spans="1:8" s="148" customFormat="1">
      <c r="A4041" s="153"/>
      <c r="B4041" s="153"/>
      <c r="C4041" s="196"/>
      <c r="D4041" s="196"/>
      <c r="E4041" s="196"/>
      <c r="F4041" s="196"/>
      <c r="G4041" s="196"/>
      <c r="H4041" s="196"/>
    </row>
    <row r="4042" spans="1:8" s="148" customFormat="1">
      <c r="A4042" s="153"/>
      <c r="B4042" s="153"/>
      <c r="C4042" s="196"/>
      <c r="D4042" s="196"/>
      <c r="E4042" s="196"/>
      <c r="F4042" s="196"/>
      <c r="G4042" s="196"/>
      <c r="H4042" s="196"/>
    </row>
    <row r="4043" spans="1:8" s="148" customFormat="1">
      <c r="A4043" s="153"/>
      <c r="B4043" s="153"/>
      <c r="C4043" s="196"/>
      <c r="D4043" s="196"/>
      <c r="E4043" s="196"/>
      <c r="F4043" s="196"/>
      <c r="G4043" s="196"/>
      <c r="H4043" s="196"/>
    </row>
    <row r="4044" spans="1:8" s="148" customFormat="1">
      <c r="A4044" s="153"/>
      <c r="B4044" s="153"/>
      <c r="C4044" s="196"/>
      <c r="D4044" s="196"/>
      <c r="E4044" s="196"/>
      <c r="F4044" s="196"/>
      <c r="G4044" s="196"/>
      <c r="H4044" s="196"/>
    </row>
    <row r="4045" spans="1:8" s="148" customFormat="1">
      <c r="A4045" s="153"/>
      <c r="B4045" s="153"/>
      <c r="C4045" s="196"/>
      <c r="D4045" s="196"/>
      <c r="E4045" s="196"/>
      <c r="F4045" s="196"/>
      <c r="G4045" s="196"/>
      <c r="H4045" s="196"/>
    </row>
    <row r="4046" spans="1:8" s="148" customFormat="1">
      <c r="A4046" s="153"/>
      <c r="B4046" s="153"/>
      <c r="C4046" s="196"/>
      <c r="D4046" s="196"/>
      <c r="E4046" s="196"/>
      <c r="F4046" s="196"/>
      <c r="G4046" s="196"/>
      <c r="H4046" s="196"/>
    </row>
    <row r="4047" spans="1:8" s="148" customFormat="1">
      <c r="A4047" s="153"/>
      <c r="B4047" s="153"/>
      <c r="C4047" s="196"/>
      <c r="D4047" s="196"/>
      <c r="E4047" s="196"/>
      <c r="F4047" s="196"/>
      <c r="G4047" s="196"/>
      <c r="H4047" s="196"/>
    </row>
    <row r="4048" spans="1:8" s="148" customFormat="1">
      <c r="A4048" s="153"/>
      <c r="B4048" s="153"/>
      <c r="C4048" s="196"/>
      <c r="D4048" s="196"/>
      <c r="E4048" s="196"/>
      <c r="F4048" s="196"/>
      <c r="G4048" s="196"/>
      <c r="H4048" s="196"/>
    </row>
    <row r="4049" spans="1:8" s="148" customFormat="1">
      <c r="A4049" s="153"/>
      <c r="B4049" s="153"/>
      <c r="C4049" s="196"/>
      <c r="D4049" s="196"/>
      <c r="E4049" s="196"/>
      <c r="F4049" s="196"/>
      <c r="G4049" s="196"/>
      <c r="H4049" s="196"/>
    </row>
    <row r="4050" spans="1:8" s="148" customFormat="1">
      <c r="A4050" s="153"/>
      <c r="B4050" s="153"/>
      <c r="C4050" s="196"/>
      <c r="D4050" s="196"/>
      <c r="E4050" s="196"/>
      <c r="F4050" s="196"/>
      <c r="G4050" s="196"/>
      <c r="H4050" s="196"/>
    </row>
    <row r="4051" spans="1:8" s="148" customFormat="1">
      <c r="A4051" s="153"/>
      <c r="B4051" s="153"/>
      <c r="C4051" s="196"/>
      <c r="D4051" s="196"/>
      <c r="E4051" s="196"/>
      <c r="F4051" s="196"/>
      <c r="G4051" s="196"/>
      <c r="H4051" s="196"/>
    </row>
    <row r="4052" spans="1:8" s="148" customFormat="1">
      <c r="A4052" s="153"/>
      <c r="B4052" s="153"/>
      <c r="C4052" s="196"/>
      <c r="D4052" s="196"/>
      <c r="E4052" s="196"/>
      <c r="F4052" s="196"/>
      <c r="G4052" s="196"/>
      <c r="H4052" s="196"/>
    </row>
    <row r="4053" spans="1:8" s="148" customFormat="1">
      <c r="A4053" s="153"/>
      <c r="B4053" s="153"/>
      <c r="C4053" s="196"/>
      <c r="D4053" s="196"/>
      <c r="E4053" s="196"/>
      <c r="F4053" s="196"/>
      <c r="G4053" s="196"/>
      <c r="H4053" s="196"/>
    </row>
    <row r="4054" spans="1:8" s="148" customFormat="1">
      <c r="A4054" s="153"/>
      <c r="B4054" s="153"/>
      <c r="C4054" s="196"/>
      <c r="D4054" s="196"/>
      <c r="E4054" s="196"/>
      <c r="F4054" s="196"/>
      <c r="G4054" s="196"/>
      <c r="H4054" s="196"/>
    </row>
    <row r="4055" spans="1:8" s="148" customFormat="1">
      <c r="A4055" s="153"/>
      <c r="B4055" s="153"/>
      <c r="C4055" s="196"/>
      <c r="D4055" s="196"/>
      <c r="E4055" s="196"/>
      <c r="F4055" s="196"/>
      <c r="G4055" s="196"/>
      <c r="H4055" s="196"/>
    </row>
    <row r="4056" spans="1:8" s="148" customFormat="1">
      <c r="A4056" s="153"/>
      <c r="B4056" s="153"/>
      <c r="C4056" s="196"/>
      <c r="D4056" s="196"/>
      <c r="E4056" s="196"/>
      <c r="F4056" s="196"/>
      <c r="G4056" s="196"/>
      <c r="H4056" s="196"/>
    </row>
    <row r="4057" spans="1:8" s="148" customFormat="1">
      <c r="A4057" s="153"/>
      <c r="B4057" s="153"/>
      <c r="C4057" s="196"/>
      <c r="D4057" s="196"/>
      <c r="E4057" s="196"/>
      <c r="F4057" s="196"/>
      <c r="G4057" s="196"/>
      <c r="H4057" s="196"/>
    </row>
    <row r="4058" spans="1:8" s="148" customFormat="1">
      <c r="A4058" s="153"/>
      <c r="B4058" s="153"/>
      <c r="C4058" s="196"/>
      <c r="D4058" s="196"/>
      <c r="E4058" s="196"/>
      <c r="F4058" s="196"/>
      <c r="G4058" s="196"/>
      <c r="H4058" s="196"/>
    </row>
    <row r="4059" spans="1:8" s="148" customFormat="1">
      <c r="A4059" s="153"/>
      <c r="B4059" s="153"/>
      <c r="C4059" s="196"/>
      <c r="D4059" s="196"/>
      <c r="E4059" s="196"/>
      <c r="F4059" s="196"/>
      <c r="G4059" s="196"/>
      <c r="H4059" s="196"/>
    </row>
    <row r="4060" spans="1:8" s="148" customFormat="1">
      <c r="A4060" s="153"/>
      <c r="B4060" s="153"/>
      <c r="C4060" s="196"/>
      <c r="D4060" s="196"/>
      <c r="E4060" s="196"/>
      <c r="F4060" s="196"/>
      <c r="G4060" s="196"/>
      <c r="H4060" s="196"/>
    </row>
    <row r="4061" spans="1:8" s="148" customFormat="1">
      <c r="A4061" s="153"/>
      <c r="B4061" s="153"/>
      <c r="C4061" s="196"/>
      <c r="D4061" s="196"/>
      <c r="E4061" s="196"/>
      <c r="F4061" s="196"/>
      <c r="G4061" s="196"/>
      <c r="H4061" s="196"/>
    </row>
    <row r="4062" spans="1:8" s="148" customFormat="1">
      <c r="A4062" s="153"/>
      <c r="B4062" s="153"/>
      <c r="C4062" s="196"/>
      <c r="D4062" s="196"/>
      <c r="E4062" s="196"/>
      <c r="F4062" s="196"/>
      <c r="G4062" s="196"/>
      <c r="H4062" s="196"/>
    </row>
    <row r="4063" spans="1:8" s="148" customFormat="1">
      <c r="A4063" s="153"/>
      <c r="B4063" s="153"/>
      <c r="C4063" s="196"/>
      <c r="D4063" s="196"/>
      <c r="E4063" s="196"/>
      <c r="F4063" s="196"/>
      <c r="G4063" s="196"/>
      <c r="H4063" s="196"/>
    </row>
    <row r="4064" spans="1:8" s="148" customFormat="1">
      <c r="A4064" s="153"/>
      <c r="B4064" s="153"/>
      <c r="C4064" s="196"/>
      <c r="D4064" s="196"/>
      <c r="E4064" s="196"/>
      <c r="F4064" s="196"/>
      <c r="G4064" s="196"/>
      <c r="H4064" s="196"/>
    </row>
    <row r="4065" spans="1:8" s="148" customFormat="1">
      <c r="A4065" s="153"/>
      <c r="B4065" s="153"/>
      <c r="C4065" s="196"/>
      <c r="D4065" s="196"/>
      <c r="E4065" s="196"/>
      <c r="F4065" s="196"/>
      <c r="G4065" s="196"/>
      <c r="H4065" s="196"/>
    </row>
    <row r="4066" spans="1:8" s="148" customFormat="1">
      <c r="A4066" s="153"/>
      <c r="B4066" s="153"/>
      <c r="C4066" s="196"/>
      <c r="D4066" s="196"/>
      <c r="E4066" s="196"/>
      <c r="F4066" s="196"/>
      <c r="G4066" s="196"/>
      <c r="H4066" s="196"/>
    </row>
    <row r="4067" spans="1:8" s="148" customFormat="1">
      <c r="A4067" s="153"/>
      <c r="B4067" s="153"/>
      <c r="C4067" s="196"/>
      <c r="D4067" s="196"/>
      <c r="E4067" s="196"/>
      <c r="F4067" s="196"/>
      <c r="G4067" s="196"/>
      <c r="H4067" s="196"/>
    </row>
    <row r="4068" spans="1:8" s="148" customFormat="1">
      <c r="A4068" s="153"/>
      <c r="B4068" s="153"/>
      <c r="C4068" s="196"/>
      <c r="D4068" s="196"/>
      <c r="E4068" s="196"/>
      <c r="F4068" s="196"/>
      <c r="G4068" s="196"/>
      <c r="H4068" s="196"/>
    </row>
    <row r="4069" spans="1:8" s="148" customFormat="1">
      <c r="A4069" s="153"/>
      <c r="B4069" s="153"/>
      <c r="C4069" s="196"/>
      <c r="D4069" s="196"/>
      <c r="E4069" s="196"/>
      <c r="F4069" s="196"/>
      <c r="G4069" s="196"/>
      <c r="H4069" s="196"/>
    </row>
    <row r="4070" spans="1:8" s="148" customFormat="1">
      <c r="A4070" s="153"/>
      <c r="B4070" s="153"/>
      <c r="C4070" s="196"/>
      <c r="D4070" s="196"/>
      <c r="E4070" s="196"/>
      <c r="F4070" s="196"/>
      <c r="G4070" s="196"/>
      <c r="H4070" s="196"/>
    </row>
    <row r="4071" spans="1:8" s="148" customFormat="1">
      <c r="A4071" s="153"/>
      <c r="B4071" s="153"/>
      <c r="C4071" s="196"/>
      <c r="D4071" s="196"/>
      <c r="E4071" s="196"/>
      <c r="F4071" s="196"/>
      <c r="G4071" s="196"/>
      <c r="H4071" s="196"/>
    </row>
    <row r="4072" spans="1:8" s="148" customFormat="1">
      <c r="A4072" s="153"/>
      <c r="B4072" s="153"/>
      <c r="C4072" s="196"/>
      <c r="D4072" s="196"/>
      <c r="E4072" s="196"/>
      <c r="F4072" s="196"/>
      <c r="G4072" s="196"/>
      <c r="H4072" s="196"/>
    </row>
    <row r="4073" spans="1:8" s="148" customFormat="1">
      <c r="A4073" s="153"/>
      <c r="B4073" s="153"/>
      <c r="C4073" s="196"/>
      <c r="D4073" s="196"/>
      <c r="E4073" s="196"/>
      <c r="F4073" s="196"/>
      <c r="G4073" s="196"/>
      <c r="H4073" s="196"/>
    </row>
    <row r="4074" spans="1:8" s="148" customFormat="1">
      <c r="A4074" s="153"/>
      <c r="B4074" s="153"/>
      <c r="C4074" s="196"/>
      <c r="D4074" s="196"/>
      <c r="E4074" s="196"/>
      <c r="F4074" s="196"/>
      <c r="G4074" s="196"/>
      <c r="H4074" s="196"/>
    </row>
    <row r="4075" spans="1:8" s="148" customFormat="1">
      <c r="A4075" s="153"/>
      <c r="B4075" s="153"/>
      <c r="C4075" s="196"/>
      <c r="D4075" s="196"/>
      <c r="E4075" s="196"/>
      <c r="F4075" s="196"/>
      <c r="G4075" s="196"/>
      <c r="H4075" s="196"/>
    </row>
    <row r="4076" spans="1:8" s="148" customFormat="1">
      <c r="A4076" s="153"/>
      <c r="B4076" s="153"/>
      <c r="C4076" s="196"/>
      <c r="D4076" s="196"/>
      <c r="E4076" s="196"/>
      <c r="F4076" s="196"/>
      <c r="G4076" s="196"/>
      <c r="H4076" s="196"/>
    </row>
    <row r="4077" spans="1:8" s="148" customFormat="1">
      <c r="A4077" s="153"/>
      <c r="B4077" s="153"/>
      <c r="C4077" s="196"/>
      <c r="D4077" s="196"/>
      <c r="E4077" s="196"/>
      <c r="F4077" s="196"/>
      <c r="G4077" s="196"/>
      <c r="H4077" s="196"/>
    </row>
    <row r="4078" spans="1:8" s="148" customFormat="1">
      <c r="A4078" s="153"/>
      <c r="B4078" s="153"/>
      <c r="C4078" s="196"/>
      <c r="D4078" s="196"/>
      <c r="E4078" s="196"/>
      <c r="F4078" s="196"/>
      <c r="G4078" s="196"/>
      <c r="H4078" s="196"/>
    </row>
    <row r="4079" spans="1:8" s="148" customFormat="1">
      <c r="A4079" s="153"/>
      <c r="B4079" s="153"/>
      <c r="C4079" s="196"/>
      <c r="D4079" s="196"/>
      <c r="E4079" s="196"/>
      <c r="F4079" s="196"/>
      <c r="G4079" s="196"/>
      <c r="H4079" s="196"/>
    </row>
    <row r="4080" spans="1:8" s="148" customFormat="1">
      <c r="A4080" s="153"/>
      <c r="B4080" s="153"/>
      <c r="C4080" s="196"/>
      <c r="D4080" s="196"/>
      <c r="E4080" s="196"/>
      <c r="F4080" s="196"/>
      <c r="G4080" s="196"/>
      <c r="H4080" s="196"/>
    </row>
    <row r="4081" spans="1:8" s="148" customFormat="1">
      <c r="A4081" s="153"/>
      <c r="B4081" s="153"/>
      <c r="C4081" s="196"/>
      <c r="D4081" s="196"/>
      <c r="E4081" s="196"/>
      <c r="F4081" s="196"/>
      <c r="G4081" s="196"/>
      <c r="H4081" s="196"/>
    </row>
    <row r="4082" spans="1:8" s="148" customFormat="1">
      <c r="A4082" s="153"/>
      <c r="B4082" s="153"/>
      <c r="C4082" s="196"/>
      <c r="D4082" s="196"/>
      <c r="E4082" s="196"/>
      <c r="F4082" s="196"/>
      <c r="G4082" s="196"/>
      <c r="H4082" s="196"/>
    </row>
    <row r="4083" spans="1:8" s="148" customFormat="1">
      <c r="A4083" s="153"/>
      <c r="B4083" s="153"/>
      <c r="C4083" s="196"/>
      <c r="D4083" s="196"/>
      <c r="E4083" s="196"/>
      <c r="F4083" s="196"/>
      <c r="G4083" s="196"/>
      <c r="H4083" s="196"/>
    </row>
    <row r="4084" spans="1:8" s="148" customFormat="1">
      <c r="A4084" s="153"/>
      <c r="B4084" s="153"/>
      <c r="C4084" s="196"/>
      <c r="D4084" s="196"/>
      <c r="E4084" s="196"/>
      <c r="F4084" s="196"/>
      <c r="G4084" s="196"/>
      <c r="H4084" s="196"/>
    </row>
    <row r="4085" spans="1:8" s="148" customFormat="1">
      <c r="A4085" s="153"/>
      <c r="B4085" s="153"/>
      <c r="C4085" s="196"/>
      <c r="D4085" s="196"/>
      <c r="E4085" s="196"/>
      <c r="F4085" s="196"/>
      <c r="G4085" s="196"/>
      <c r="H4085" s="196"/>
    </row>
    <row r="4086" spans="1:8" s="148" customFormat="1">
      <c r="A4086" s="153"/>
      <c r="B4086" s="153"/>
      <c r="C4086" s="196"/>
      <c r="D4086" s="196"/>
      <c r="E4086" s="196"/>
      <c r="F4086" s="196"/>
      <c r="G4086" s="196"/>
      <c r="H4086" s="196"/>
    </row>
    <row r="4087" spans="1:8" s="148" customFormat="1">
      <c r="A4087" s="153"/>
      <c r="B4087" s="153"/>
      <c r="C4087" s="196"/>
      <c r="D4087" s="196"/>
      <c r="E4087" s="196"/>
      <c r="F4087" s="196"/>
      <c r="G4087" s="196"/>
      <c r="H4087" s="196"/>
    </row>
    <row r="4088" spans="1:8" s="148" customFormat="1">
      <c r="A4088" s="153"/>
      <c r="B4088" s="153"/>
      <c r="C4088" s="196"/>
      <c r="D4088" s="196"/>
      <c r="E4088" s="196"/>
      <c r="F4088" s="196"/>
      <c r="G4088" s="196"/>
      <c r="H4088" s="196"/>
    </row>
    <row r="4089" spans="1:8" s="148" customFormat="1">
      <c r="A4089" s="153"/>
      <c r="B4089" s="153"/>
      <c r="C4089" s="196"/>
      <c r="D4089" s="196"/>
      <c r="E4089" s="196"/>
      <c r="F4089" s="196"/>
      <c r="G4089" s="196"/>
      <c r="H4089" s="196"/>
    </row>
    <row r="4090" spans="1:8" s="148" customFormat="1">
      <c r="A4090" s="153"/>
      <c r="B4090" s="153"/>
      <c r="C4090" s="196"/>
      <c r="D4090" s="196"/>
      <c r="E4090" s="196"/>
      <c r="F4090" s="196"/>
      <c r="G4090" s="196"/>
      <c r="H4090" s="196"/>
    </row>
    <row r="4091" spans="1:8" s="148" customFormat="1">
      <c r="A4091" s="153"/>
      <c r="B4091" s="153"/>
      <c r="C4091" s="196"/>
      <c r="D4091" s="196"/>
      <c r="E4091" s="196"/>
      <c r="F4091" s="196"/>
      <c r="G4091" s="196"/>
      <c r="H4091" s="196"/>
    </row>
    <row r="4092" spans="1:8" s="148" customFormat="1">
      <c r="A4092" s="153"/>
      <c r="B4092" s="153"/>
      <c r="C4092" s="196"/>
      <c r="D4092" s="196"/>
      <c r="E4092" s="196"/>
      <c r="F4092" s="196"/>
      <c r="G4092" s="196"/>
      <c r="H4092" s="196"/>
    </row>
    <row r="4093" spans="1:8" s="148" customFormat="1">
      <c r="A4093" s="153"/>
      <c r="B4093" s="153"/>
      <c r="C4093" s="196"/>
      <c r="D4093" s="196"/>
      <c r="E4093" s="196"/>
      <c r="F4093" s="196"/>
      <c r="G4093" s="196"/>
      <c r="H4093" s="196"/>
    </row>
    <row r="4094" spans="1:8" s="148" customFormat="1">
      <c r="A4094" s="153"/>
      <c r="B4094" s="153"/>
      <c r="C4094" s="196"/>
      <c r="D4094" s="196"/>
      <c r="E4094" s="196"/>
      <c r="F4094" s="196"/>
      <c r="G4094" s="196"/>
      <c r="H4094" s="196"/>
    </row>
    <row r="4095" spans="1:8" s="148" customFormat="1">
      <c r="A4095" s="153"/>
      <c r="B4095" s="153"/>
      <c r="C4095" s="196"/>
      <c r="D4095" s="196"/>
      <c r="E4095" s="196"/>
      <c r="F4095" s="196"/>
      <c r="G4095" s="196"/>
      <c r="H4095" s="196"/>
    </row>
    <row r="4096" spans="1:8" s="148" customFormat="1">
      <c r="A4096" s="153"/>
      <c r="B4096" s="153"/>
      <c r="C4096" s="196"/>
      <c r="D4096" s="196"/>
      <c r="E4096" s="196"/>
      <c r="F4096" s="196"/>
      <c r="G4096" s="196"/>
      <c r="H4096" s="196"/>
    </row>
    <row r="4097" spans="1:8" s="148" customFormat="1">
      <c r="A4097" s="153"/>
      <c r="B4097" s="153"/>
      <c r="C4097" s="196"/>
      <c r="D4097" s="196"/>
      <c r="E4097" s="196"/>
      <c r="F4097" s="196"/>
      <c r="G4097" s="196"/>
      <c r="H4097" s="196"/>
    </row>
    <row r="4098" spans="1:8" s="148" customFormat="1">
      <c r="A4098" s="153"/>
      <c r="B4098" s="153"/>
      <c r="C4098" s="196"/>
      <c r="D4098" s="196"/>
      <c r="E4098" s="196"/>
      <c r="F4098" s="196"/>
      <c r="G4098" s="196"/>
      <c r="H4098" s="196"/>
    </row>
    <row r="4099" spans="1:8" s="148" customFormat="1">
      <c r="A4099" s="153"/>
      <c r="B4099" s="153"/>
      <c r="C4099" s="196"/>
      <c r="D4099" s="196"/>
      <c r="E4099" s="196"/>
      <c r="F4099" s="196"/>
      <c r="G4099" s="196"/>
      <c r="H4099" s="196"/>
    </row>
    <row r="4100" spans="1:8" s="148" customFormat="1">
      <c r="A4100" s="153"/>
      <c r="B4100" s="153"/>
      <c r="C4100" s="196"/>
      <c r="D4100" s="196"/>
      <c r="E4100" s="196"/>
      <c r="F4100" s="196"/>
      <c r="G4100" s="196"/>
      <c r="H4100" s="196"/>
    </row>
    <row r="4101" spans="1:8" s="148" customFormat="1">
      <c r="A4101" s="153"/>
      <c r="B4101" s="153"/>
      <c r="C4101" s="196"/>
      <c r="D4101" s="196"/>
      <c r="E4101" s="196"/>
      <c r="F4101" s="196"/>
      <c r="G4101" s="196"/>
      <c r="H4101" s="196"/>
    </row>
    <row r="4102" spans="1:8" s="148" customFormat="1">
      <c r="A4102" s="153"/>
      <c r="B4102" s="153"/>
      <c r="C4102" s="196"/>
      <c r="D4102" s="196"/>
      <c r="E4102" s="196"/>
      <c r="F4102" s="196"/>
      <c r="G4102" s="196"/>
      <c r="H4102" s="196"/>
    </row>
    <row r="4103" spans="1:8" s="148" customFormat="1">
      <c r="A4103" s="153"/>
      <c r="B4103" s="153"/>
      <c r="C4103" s="196"/>
      <c r="D4103" s="196"/>
      <c r="E4103" s="196"/>
      <c r="F4103" s="196"/>
      <c r="G4103" s="196"/>
      <c r="H4103" s="196"/>
    </row>
    <row r="4104" spans="1:8" s="148" customFormat="1">
      <c r="A4104" s="153"/>
      <c r="B4104" s="153"/>
      <c r="C4104" s="196"/>
      <c r="D4104" s="196"/>
      <c r="E4104" s="196"/>
      <c r="F4104" s="196"/>
      <c r="G4104" s="196"/>
      <c r="H4104" s="196"/>
    </row>
    <row r="4105" spans="1:8" s="148" customFormat="1">
      <c r="A4105" s="153"/>
      <c r="B4105" s="153"/>
      <c r="C4105" s="196"/>
      <c r="D4105" s="196"/>
      <c r="E4105" s="196"/>
      <c r="F4105" s="196"/>
      <c r="G4105" s="196"/>
      <c r="H4105" s="196"/>
    </row>
    <row r="4106" spans="1:8" s="148" customFormat="1">
      <c r="A4106" s="153"/>
      <c r="B4106" s="153"/>
      <c r="C4106" s="196"/>
      <c r="D4106" s="196"/>
      <c r="E4106" s="196"/>
      <c r="F4106" s="196"/>
      <c r="G4106" s="196"/>
      <c r="H4106" s="196"/>
    </row>
    <row r="4107" spans="1:8" s="148" customFormat="1">
      <c r="A4107" s="153"/>
      <c r="B4107" s="153"/>
      <c r="C4107" s="196"/>
      <c r="D4107" s="196"/>
      <c r="E4107" s="196"/>
      <c r="F4107" s="196"/>
      <c r="G4107" s="196"/>
      <c r="H4107" s="196"/>
    </row>
    <row r="4108" spans="1:8" s="148" customFormat="1">
      <c r="A4108" s="153"/>
      <c r="B4108" s="153"/>
      <c r="C4108" s="196"/>
      <c r="D4108" s="196"/>
      <c r="E4108" s="196"/>
      <c r="F4108" s="196"/>
      <c r="G4108" s="196"/>
      <c r="H4108" s="196"/>
    </row>
    <row r="4109" spans="1:8" s="148" customFormat="1">
      <c r="A4109" s="153"/>
      <c r="B4109" s="153"/>
      <c r="C4109" s="196"/>
      <c r="D4109" s="196"/>
      <c r="E4109" s="196"/>
      <c r="F4109" s="196"/>
      <c r="G4109" s="196"/>
      <c r="H4109" s="196"/>
    </row>
    <row r="4110" spans="1:8" s="148" customFormat="1">
      <c r="A4110" s="153"/>
      <c r="B4110" s="153"/>
      <c r="C4110" s="196"/>
      <c r="D4110" s="196"/>
      <c r="E4110" s="196"/>
      <c r="F4110" s="196"/>
      <c r="G4110" s="196"/>
      <c r="H4110" s="196"/>
    </row>
    <row r="4111" spans="1:8" s="148" customFormat="1">
      <c r="A4111" s="153"/>
      <c r="B4111" s="153"/>
      <c r="C4111" s="196"/>
      <c r="D4111" s="196"/>
      <c r="E4111" s="196"/>
      <c r="F4111" s="196"/>
      <c r="G4111" s="196"/>
      <c r="H4111" s="196"/>
    </row>
    <row r="4112" spans="1:8" s="148" customFormat="1">
      <c r="A4112" s="153"/>
      <c r="B4112" s="153"/>
      <c r="C4112" s="196"/>
      <c r="D4112" s="196"/>
      <c r="E4112" s="196"/>
      <c r="F4112" s="196"/>
      <c r="G4112" s="196"/>
      <c r="H4112" s="196"/>
    </row>
    <row r="4113" spans="1:8" s="148" customFormat="1">
      <c r="A4113" s="153"/>
      <c r="B4113" s="153"/>
      <c r="C4113" s="196"/>
      <c r="D4113" s="196"/>
      <c r="E4113" s="196"/>
      <c r="F4113" s="196"/>
      <c r="G4113" s="196"/>
      <c r="H4113" s="196"/>
    </row>
    <row r="4114" spans="1:8" s="148" customFormat="1">
      <c r="A4114" s="153"/>
      <c r="B4114" s="153"/>
      <c r="C4114" s="196"/>
      <c r="D4114" s="196"/>
      <c r="E4114" s="196"/>
      <c r="F4114" s="196"/>
      <c r="G4114" s="196"/>
      <c r="H4114" s="196"/>
    </row>
    <row r="4115" spans="1:8" s="148" customFormat="1">
      <c r="A4115" s="153"/>
      <c r="B4115" s="153"/>
      <c r="C4115" s="196"/>
      <c r="D4115" s="196"/>
      <c r="E4115" s="196"/>
      <c r="F4115" s="196"/>
      <c r="G4115" s="196"/>
      <c r="H4115" s="196"/>
    </row>
    <row r="4116" spans="1:8" s="148" customFormat="1">
      <c r="A4116" s="153"/>
      <c r="B4116" s="153"/>
      <c r="C4116" s="196"/>
      <c r="D4116" s="196"/>
      <c r="E4116" s="196"/>
      <c r="F4116" s="196"/>
      <c r="G4116" s="196"/>
      <c r="H4116" s="196"/>
    </row>
    <row r="4117" spans="1:8" s="148" customFormat="1">
      <c r="A4117" s="153"/>
      <c r="B4117" s="153"/>
      <c r="C4117" s="196"/>
      <c r="D4117" s="196"/>
      <c r="E4117" s="196"/>
      <c r="F4117" s="196"/>
      <c r="G4117" s="196"/>
      <c r="H4117" s="196"/>
    </row>
    <row r="4118" spans="1:8" s="148" customFormat="1">
      <c r="A4118" s="153"/>
      <c r="B4118" s="153"/>
      <c r="C4118" s="196"/>
      <c r="D4118" s="196"/>
      <c r="E4118" s="196"/>
      <c r="F4118" s="196"/>
      <c r="G4118" s="196"/>
      <c r="H4118" s="196"/>
    </row>
    <row r="4119" spans="1:8" s="148" customFormat="1">
      <c r="A4119" s="153"/>
      <c r="B4119" s="153"/>
      <c r="C4119" s="196"/>
      <c r="D4119" s="196"/>
      <c r="E4119" s="196"/>
      <c r="F4119" s="196"/>
      <c r="G4119" s="196"/>
      <c r="H4119" s="196"/>
    </row>
    <row r="4120" spans="1:8" s="148" customFormat="1">
      <c r="A4120" s="153"/>
      <c r="B4120" s="153"/>
      <c r="C4120" s="196"/>
      <c r="D4120" s="196"/>
      <c r="E4120" s="196"/>
      <c r="F4120" s="196"/>
      <c r="G4120" s="196"/>
      <c r="H4120" s="196"/>
    </row>
    <row r="4121" spans="1:8" s="148" customFormat="1">
      <c r="A4121" s="153"/>
      <c r="B4121" s="153"/>
      <c r="C4121" s="196"/>
      <c r="D4121" s="196"/>
      <c r="E4121" s="196"/>
      <c r="F4121" s="196"/>
      <c r="G4121" s="196"/>
      <c r="H4121" s="196"/>
    </row>
    <row r="4122" spans="1:8" s="148" customFormat="1">
      <c r="A4122" s="153"/>
      <c r="B4122" s="153"/>
      <c r="C4122" s="196"/>
      <c r="D4122" s="196"/>
      <c r="E4122" s="196"/>
      <c r="F4122" s="196"/>
      <c r="G4122" s="196"/>
      <c r="H4122" s="196"/>
    </row>
    <row r="4123" spans="1:8" s="148" customFormat="1">
      <c r="A4123" s="153"/>
      <c r="B4123" s="153"/>
      <c r="C4123" s="196"/>
      <c r="D4123" s="196"/>
      <c r="E4123" s="196"/>
      <c r="F4123" s="196"/>
      <c r="G4123" s="196"/>
      <c r="H4123" s="196"/>
    </row>
    <row r="4124" spans="1:8" s="148" customFormat="1">
      <c r="A4124" s="153"/>
      <c r="B4124" s="153"/>
      <c r="C4124" s="196"/>
      <c r="D4124" s="196"/>
      <c r="E4124" s="196"/>
      <c r="F4124" s="196"/>
      <c r="G4124" s="196"/>
      <c r="H4124" s="196"/>
    </row>
    <row r="4125" spans="1:8" s="148" customFormat="1">
      <c r="A4125" s="153"/>
      <c r="B4125" s="153"/>
      <c r="C4125" s="196"/>
      <c r="D4125" s="196"/>
      <c r="E4125" s="196"/>
      <c r="F4125" s="196"/>
      <c r="G4125" s="196"/>
      <c r="H4125" s="196"/>
    </row>
    <row r="4126" spans="1:8" s="148" customFormat="1">
      <c r="A4126" s="153"/>
      <c r="B4126" s="153"/>
      <c r="C4126" s="196"/>
      <c r="D4126" s="196"/>
      <c r="E4126" s="196"/>
      <c r="F4126" s="196"/>
      <c r="G4126" s="196"/>
      <c r="H4126" s="196"/>
    </row>
    <row r="4127" spans="1:8" s="148" customFormat="1">
      <c r="A4127" s="153"/>
      <c r="B4127" s="153"/>
      <c r="C4127" s="196"/>
      <c r="D4127" s="196"/>
      <c r="E4127" s="196"/>
      <c r="F4127" s="196"/>
      <c r="G4127" s="196"/>
      <c r="H4127" s="196"/>
    </row>
    <row r="4128" spans="1:8" s="148" customFormat="1">
      <c r="A4128" s="153"/>
      <c r="B4128" s="153"/>
      <c r="C4128" s="196"/>
      <c r="D4128" s="196"/>
      <c r="E4128" s="196"/>
      <c r="F4128" s="196"/>
      <c r="G4128" s="196"/>
      <c r="H4128" s="196"/>
    </row>
    <row r="4129" spans="1:8" s="148" customFormat="1">
      <c r="A4129" s="153"/>
      <c r="B4129" s="153"/>
      <c r="C4129" s="196"/>
      <c r="D4129" s="196"/>
      <c r="E4129" s="196"/>
      <c r="F4129" s="196"/>
      <c r="G4129" s="196"/>
      <c r="H4129" s="196"/>
    </row>
    <row r="4130" spans="1:8" s="148" customFormat="1">
      <c r="A4130" s="153"/>
      <c r="B4130" s="153"/>
      <c r="C4130" s="196"/>
      <c r="D4130" s="196"/>
      <c r="E4130" s="196"/>
      <c r="F4130" s="196"/>
      <c r="G4130" s="196"/>
      <c r="H4130" s="196"/>
    </row>
    <row r="4131" spans="1:8" s="148" customFormat="1">
      <c r="A4131" s="153"/>
      <c r="B4131" s="153"/>
      <c r="C4131" s="196"/>
      <c r="D4131" s="196"/>
      <c r="E4131" s="196"/>
      <c r="F4131" s="196"/>
      <c r="G4131" s="196"/>
      <c r="H4131" s="196"/>
    </row>
    <row r="4132" spans="1:8" s="148" customFormat="1">
      <c r="A4132" s="153"/>
      <c r="B4132" s="153"/>
      <c r="C4132" s="196"/>
      <c r="D4132" s="196"/>
      <c r="E4132" s="196"/>
      <c r="F4132" s="196"/>
      <c r="G4132" s="196"/>
      <c r="H4132" s="196"/>
    </row>
    <row r="4133" spans="1:8" s="148" customFormat="1">
      <c r="A4133" s="153"/>
      <c r="B4133" s="153"/>
      <c r="C4133" s="196"/>
      <c r="D4133" s="196"/>
      <c r="E4133" s="196"/>
      <c r="F4133" s="196"/>
      <c r="G4133" s="196"/>
      <c r="H4133" s="196"/>
    </row>
    <row r="4134" spans="1:8" s="148" customFormat="1">
      <c r="A4134" s="153"/>
      <c r="B4134" s="153"/>
      <c r="C4134" s="196"/>
      <c r="D4134" s="196"/>
      <c r="E4134" s="196"/>
      <c r="F4134" s="196"/>
      <c r="G4134" s="196"/>
      <c r="H4134" s="196"/>
    </row>
    <row r="4135" spans="1:8" s="148" customFormat="1">
      <c r="A4135" s="153"/>
      <c r="B4135" s="153"/>
      <c r="C4135" s="196"/>
      <c r="D4135" s="196"/>
      <c r="E4135" s="196"/>
      <c r="F4135" s="196"/>
      <c r="G4135" s="196"/>
      <c r="H4135" s="196"/>
    </row>
    <row r="4136" spans="1:8" s="148" customFormat="1">
      <c r="A4136" s="153"/>
      <c r="B4136" s="153"/>
      <c r="C4136" s="196"/>
      <c r="D4136" s="196"/>
      <c r="E4136" s="196"/>
      <c r="F4136" s="196"/>
      <c r="G4136" s="196"/>
      <c r="H4136" s="196"/>
    </row>
    <row r="4137" spans="1:8" s="148" customFormat="1">
      <c r="A4137" s="153"/>
      <c r="B4137" s="153"/>
      <c r="C4137" s="196"/>
      <c r="D4137" s="196"/>
      <c r="E4137" s="196"/>
      <c r="F4137" s="196"/>
      <c r="G4137" s="196"/>
      <c r="H4137" s="196"/>
    </row>
    <row r="4138" spans="1:8" s="148" customFormat="1">
      <c r="A4138" s="153"/>
      <c r="B4138" s="153"/>
      <c r="C4138" s="196"/>
      <c r="D4138" s="196"/>
      <c r="E4138" s="196"/>
      <c r="F4138" s="196"/>
      <c r="G4138" s="196"/>
      <c r="H4138" s="196"/>
    </row>
    <row r="4139" spans="1:8" s="148" customFormat="1">
      <c r="A4139" s="153"/>
      <c r="B4139" s="153"/>
      <c r="C4139" s="196"/>
      <c r="D4139" s="196"/>
      <c r="E4139" s="196"/>
      <c r="F4139" s="196"/>
      <c r="G4139" s="196"/>
      <c r="H4139" s="196"/>
    </row>
    <row r="4140" spans="1:8" s="148" customFormat="1">
      <c r="A4140" s="153"/>
      <c r="B4140" s="153"/>
      <c r="C4140" s="196"/>
      <c r="D4140" s="196"/>
      <c r="E4140" s="196"/>
      <c r="F4140" s="196"/>
      <c r="G4140" s="196"/>
      <c r="H4140" s="196"/>
    </row>
    <row r="4141" spans="1:8" s="148" customFormat="1">
      <c r="A4141" s="153"/>
      <c r="B4141" s="153"/>
      <c r="C4141" s="196"/>
      <c r="D4141" s="196"/>
      <c r="E4141" s="196"/>
      <c r="F4141" s="196"/>
      <c r="G4141" s="196"/>
      <c r="H4141" s="196"/>
    </row>
    <row r="4142" spans="1:8" s="148" customFormat="1">
      <c r="A4142" s="153"/>
      <c r="B4142" s="153"/>
      <c r="C4142" s="196"/>
      <c r="D4142" s="196"/>
      <c r="E4142" s="196"/>
      <c r="F4142" s="196"/>
      <c r="G4142" s="196"/>
      <c r="H4142" s="196"/>
    </row>
    <row r="4143" spans="1:8" s="148" customFormat="1">
      <c r="A4143" s="153"/>
      <c r="B4143" s="153"/>
      <c r="C4143" s="196"/>
      <c r="D4143" s="196"/>
      <c r="E4143" s="196"/>
      <c r="F4143" s="196"/>
      <c r="G4143" s="196"/>
      <c r="H4143" s="196"/>
    </row>
    <row r="4144" spans="1:8" s="148" customFormat="1">
      <c r="A4144" s="153"/>
      <c r="B4144" s="153"/>
      <c r="C4144" s="196"/>
      <c r="D4144" s="196"/>
      <c r="E4144" s="196"/>
      <c r="F4144" s="196"/>
      <c r="G4144" s="196"/>
      <c r="H4144" s="196"/>
    </row>
    <row r="4145" spans="1:8" s="148" customFormat="1">
      <c r="A4145" s="153"/>
      <c r="B4145" s="153"/>
      <c r="C4145" s="196"/>
      <c r="D4145" s="196"/>
      <c r="E4145" s="196"/>
      <c r="F4145" s="196"/>
      <c r="G4145" s="196"/>
      <c r="H4145" s="196"/>
    </row>
    <row r="4146" spans="1:8" s="148" customFormat="1">
      <c r="A4146" s="153"/>
      <c r="B4146" s="153"/>
      <c r="C4146" s="196"/>
      <c r="D4146" s="196"/>
      <c r="E4146" s="196"/>
      <c r="F4146" s="196"/>
      <c r="G4146" s="196"/>
      <c r="H4146" s="196"/>
    </row>
    <row r="4147" spans="1:8" s="148" customFormat="1">
      <c r="A4147" s="153"/>
      <c r="B4147" s="153"/>
      <c r="C4147" s="196"/>
      <c r="D4147" s="196"/>
      <c r="E4147" s="196"/>
      <c r="F4147" s="196"/>
      <c r="G4147" s="196"/>
      <c r="H4147" s="196"/>
    </row>
    <row r="4148" spans="1:8" s="148" customFormat="1">
      <c r="A4148" s="153"/>
      <c r="B4148" s="153"/>
      <c r="C4148" s="196"/>
      <c r="D4148" s="196"/>
      <c r="E4148" s="196"/>
      <c r="F4148" s="196"/>
      <c r="G4148" s="196"/>
      <c r="H4148" s="196"/>
    </row>
    <row r="4149" spans="1:8" s="148" customFormat="1">
      <c r="A4149" s="153"/>
      <c r="B4149" s="153"/>
      <c r="C4149" s="196"/>
      <c r="D4149" s="196"/>
      <c r="E4149" s="196"/>
      <c r="F4149" s="196"/>
      <c r="G4149" s="196"/>
      <c r="H4149" s="196"/>
    </row>
    <row r="4150" spans="1:8" s="148" customFormat="1">
      <c r="A4150" s="153"/>
      <c r="B4150" s="153"/>
      <c r="C4150" s="196"/>
      <c r="D4150" s="196"/>
      <c r="E4150" s="196"/>
      <c r="F4150" s="196"/>
      <c r="G4150" s="196"/>
      <c r="H4150" s="196"/>
    </row>
    <row r="4151" spans="1:8" s="148" customFormat="1">
      <c r="A4151" s="153"/>
      <c r="B4151" s="153"/>
      <c r="C4151" s="196"/>
      <c r="D4151" s="196"/>
      <c r="E4151" s="196"/>
      <c r="F4151" s="196"/>
      <c r="G4151" s="196"/>
      <c r="H4151" s="196"/>
    </row>
    <row r="4152" spans="1:8" s="148" customFormat="1">
      <c r="A4152" s="153"/>
      <c r="B4152" s="153"/>
      <c r="C4152" s="196"/>
      <c r="D4152" s="196"/>
      <c r="E4152" s="196"/>
      <c r="F4152" s="196"/>
      <c r="G4152" s="196"/>
      <c r="H4152" s="196"/>
    </row>
    <row r="4153" spans="1:8" s="148" customFormat="1">
      <c r="A4153" s="153"/>
      <c r="B4153" s="153"/>
      <c r="C4153" s="196"/>
      <c r="D4153" s="196"/>
      <c r="E4153" s="196"/>
      <c r="F4153" s="196"/>
      <c r="G4153" s="196"/>
      <c r="H4153" s="196"/>
    </row>
    <row r="4154" spans="1:8" s="148" customFormat="1">
      <c r="A4154" s="153"/>
      <c r="B4154" s="153"/>
      <c r="C4154" s="196"/>
      <c r="D4154" s="196"/>
      <c r="E4154" s="196"/>
      <c r="F4154" s="196"/>
      <c r="G4154" s="196"/>
      <c r="H4154" s="196"/>
    </row>
    <row r="4155" spans="1:8" s="148" customFormat="1">
      <c r="A4155" s="153"/>
      <c r="B4155" s="153"/>
      <c r="C4155" s="196"/>
      <c r="D4155" s="196"/>
      <c r="E4155" s="196"/>
      <c r="F4155" s="196"/>
      <c r="G4155" s="196"/>
      <c r="H4155" s="196"/>
    </row>
    <row r="4156" spans="1:8" s="148" customFormat="1">
      <c r="A4156" s="153"/>
      <c r="B4156" s="153"/>
      <c r="C4156" s="196"/>
      <c r="D4156" s="196"/>
      <c r="E4156" s="196"/>
      <c r="F4156" s="196"/>
      <c r="G4156" s="196"/>
      <c r="H4156" s="196"/>
    </row>
    <row r="4157" spans="1:8" s="148" customFormat="1">
      <c r="A4157" s="153"/>
      <c r="B4157" s="153"/>
      <c r="C4157" s="196"/>
      <c r="D4157" s="196"/>
      <c r="E4157" s="196"/>
      <c r="F4157" s="196"/>
      <c r="G4157" s="196"/>
      <c r="H4157" s="196"/>
    </row>
    <row r="4158" spans="1:8" s="148" customFormat="1">
      <c r="A4158" s="153"/>
      <c r="B4158" s="153"/>
      <c r="C4158" s="196"/>
      <c r="D4158" s="196"/>
      <c r="E4158" s="196"/>
      <c r="F4158" s="196"/>
      <c r="G4158" s="196"/>
      <c r="H4158" s="196"/>
    </row>
    <row r="4159" spans="1:8" s="148" customFormat="1">
      <c r="A4159" s="153"/>
      <c r="B4159" s="153"/>
      <c r="C4159" s="196"/>
      <c r="D4159" s="196"/>
      <c r="E4159" s="196"/>
      <c r="F4159" s="196"/>
      <c r="G4159" s="196"/>
      <c r="H4159" s="196"/>
    </row>
    <row r="4160" spans="1:8" s="148" customFormat="1">
      <c r="A4160" s="153"/>
      <c r="B4160" s="153"/>
      <c r="C4160" s="196"/>
      <c r="D4160" s="196"/>
      <c r="E4160" s="196"/>
      <c r="F4160" s="196"/>
      <c r="G4160" s="196"/>
      <c r="H4160" s="196"/>
    </row>
    <row r="4161" spans="1:8" s="148" customFormat="1">
      <c r="A4161" s="153"/>
      <c r="B4161" s="153"/>
      <c r="C4161" s="196"/>
      <c r="D4161" s="196"/>
      <c r="E4161" s="196"/>
      <c r="F4161" s="196"/>
      <c r="G4161" s="196"/>
      <c r="H4161" s="196"/>
    </row>
    <row r="4162" spans="1:8" s="148" customFormat="1">
      <c r="A4162" s="153"/>
      <c r="B4162" s="153"/>
      <c r="C4162" s="196"/>
      <c r="D4162" s="196"/>
      <c r="E4162" s="196"/>
      <c r="F4162" s="196"/>
      <c r="G4162" s="196"/>
      <c r="H4162" s="196"/>
    </row>
    <row r="4163" spans="1:8" s="148" customFormat="1">
      <c r="A4163" s="153"/>
      <c r="B4163" s="153"/>
      <c r="C4163" s="196"/>
      <c r="D4163" s="196"/>
      <c r="E4163" s="196"/>
      <c r="F4163" s="196"/>
      <c r="G4163" s="196"/>
      <c r="H4163" s="196"/>
    </row>
    <row r="4164" spans="1:8" s="148" customFormat="1">
      <c r="A4164" s="153"/>
      <c r="B4164" s="153"/>
      <c r="C4164" s="196"/>
      <c r="D4164" s="196"/>
      <c r="E4164" s="196"/>
      <c r="F4164" s="196"/>
      <c r="G4164" s="196"/>
      <c r="H4164" s="196"/>
    </row>
    <row r="4165" spans="1:8" s="148" customFormat="1">
      <c r="A4165" s="153"/>
      <c r="B4165" s="153"/>
      <c r="C4165" s="196"/>
      <c r="D4165" s="196"/>
      <c r="E4165" s="196"/>
      <c r="F4165" s="196"/>
      <c r="G4165" s="196"/>
      <c r="H4165" s="196"/>
    </row>
    <row r="4166" spans="1:8" s="148" customFormat="1">
      <c r="A4166" s="153"/>
      <c r="B4166" s="153"/>
      <c r="C4166" s="196"/>
      <c r="D4166" s="196"/>
      <c r="E4166" s="196"/>
      <c r="F4166" s="196"/>
      <c r="G4166" s="196"/>
      <c r="H4166" s="196"/>
    </row>
    <row r="4167" spans="1:8" s="148" customFormat="1">
      <c r="A4167" s="153"/>
      <c r="B4167" s="153"/>
      <c r="C4167" s="196"/>
      <c r="D4167" s="196"/>
      <c r="E4167" s="196"/>
      <c r="F4167" s="196"/>
      <c r="G4167" s="196"/>
      <c r="H4167" s="196"/>
    </row>
    <row r="4168" spans="1:8" s="148" customFormat="1">
      <c r="A4168" s="153"/>
      <c r="B4168" s="153"/>
      <c r="C4168" s="196"/>
      <c r="D4168" s="196"/>
      <c r="E4168" s="196"/>
      <c r="F4168" s="196"/>
      <c r="G4168" s="196"/>
      <c r="H4168" s="196"/>
    </row>
  </sheetData>
  <mergeCells count="2">
    <mergeCell ref="E6:F6"/>
    <mergeCell ref="B4:F4"/>
  </mergeCells>
  <hyperlinks>
    <hyperlink ref="B1" location="TOTAAL!A1" display="terug naar totaaloverzicht"/>
  </hyperlinks>
  <pageMargins left="0.59055118110236227" right="0.59055118110236227" top="0.59055118110236227" bottom="0.82677165354330717" header="0.31496062992125984" footer="0.31496062992125984"/>
  <pageSetup paperSize="9" scale="65" orientation="portrait" r:id="rId1"/>
  <headerFooter alignWithMargins="0">
    <oddFooter>&amp;L&amp;A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1:AN36"/>
  <sheetViews>
    <sheetView topLeftCell="A15" zoomScaleNormal="100" workbookViewId="0">
      <selection activeCell="I6" sqref="I6"/>
    </sheetView>
  </sheetViews>
  <sheetFormatPr defaultColWidth="8.77734375" defaultRowHeight="14.4"/>
  <cols>
    <col min="1" max="1" width="3.6640625" customWidth="1"/>
    <col min="2" max="2" width="36.6640625" customWidth="1"/>
    <col min="3" max="5" width="15.6640625" style="183" customWidth="1"/>
    <col min="6" max="6" width="4" style="184" customWidth="1"/>
    <col min="7" max="7" width="15.6640625" style="183" customWidth="1"/>
    <col min="8" max="8" width="4.77734375" style="184" customWidth="1"/>
    <col min="9" max="9" width="79.33203125" style="90" customWidth="1"/>
    <col min="10" max="40" width="9.109375" style="186"/>
  </cols>
  <sheetData>
    <row r="1" spans="2:40" s="164" customFormat="1">
      <c r="B1" s="202" t="s">
        <v>367</v>
      </c>
      <c r="C1" s="186"/>
      <c r="D1" s="186"/>
      <c r="E1" s="186"/>
      <c r="F1" s="184"/>
      <c r="G1" s="186"/>
      <c r="H1" s="184"/>
      <c r="I1" s="203"/>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row>
    <row r="2" spans="2:40" s="164" customFormat="1">
      <c r="C2" s="186"/>
      <c r="D2" s="186"/>
      <c r="E2" s="186"/>
      <c r="F2" s="184"/>
      <c r="G2" s="186"/>
      <c r="H2" s="184"/>
      <c r="I2" s="203"/>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row>
    <row r="3" spans="2:40" ht="107.25" customHeight="1">
      <c r="B3" s="204" t="s">
        <v>156</v>
      </c>
    </row>
    <row r="4" spans="2:40" s="164" customFormat="1" ht="18">
      <c r="B4" s="163"/>
      <c r="C4" s="185"/>
      <c r="D4" s="185"/>
      <c r="E4" s="185"/>
      <c r="F4" s="185"/>
      <c r="G4" s="185"/>
      <c r="H4" s="185"/>
      <c r="I4" s="165"/>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2:40">
      <c r="B5" s="181" t="s">
        <v>151</v>
      </c>
      <c r="C5" s="205">
        <f>' PARAMETERS'!D36</f>
        <v>2019</v>
      </c>
      <c r="D5" s="207">
        <f>C5+1</f>
        <v>2020</v>
      </c>
      <c r="E5" s="206">
        <f>D5+1</f>
        <v>2021</v>
      </c>
      <c r="F5" s="187"/>
      <c r="G5" s="188" t="s">
        <v>52</v>
      </c>
      <c r="H5" s="187"/>
      <c r="I5" s="182" t="s">
        <v>63</v>
      </c>
    </row>
    <row r="6" spans="2:40" ht="69" customHeight="1">
      <c r="B6" s="179" t="s">
        <v>157</v>
      </c>
      <c r="C6" s="593">
        <v>0</v>
      </c>
      <c r="D6" s="189">
        <f>0.67666*C6</f>
        <v>0</v>
      </c>
      <c r="E6" s="189">
        <f>0.333333*C6</f>
        <v>0</v>
      </c>
      <c r="F6" s="190"/>
      <c r="G6" s="191" t="str">
        <f t="shared" ref="G6:G11" si="0">IF(SUM(B6:F6)&lt;&gt;0,SUM(B6:F6),"")</f>
        <v/>
      </c>
      <c r="H6" s="190"/>
      <c r="I6" s="212" t="s">
        <v>159</v>
      </c>
    </row>
    <row r="7" spans="2:40" ht="55.5" customHeight="1">
      <c r="B7" s="151" t="s">
        <v>158</v>
      </c>
      <c r="C7" s="593">
        <v>0</v>
      </c>
      <c r="D7" s="191">
        <f>0.67666*C7</f>
        <v>0</v>
      </c>
      <c r="E7" s="191">
        <f>0.333333*C7</f>
        <v>0</v>
      </c>
      <c r="F7" s="190"/>
      <c r="G7" s="191" t="str">
        <f t="shared" si="0"/>
        <v/>
      </c>
      <c r="H7" s="190"/>
      <c r="I7" s="212" t="s">
        <v>161</v>
      </c>
    </row>
    <row r="8" spans="2:40">
      <c r="B8" s="151" t="s">
        <v>160</v>
      </c>
      <c r="C8" s="593">
        <v>0</v>
      </c>
      <c r="D8" s="191">
        <f>0.67666*C8</f>
        <v>0</v>
      </c>
      <c r="E8" s="191">
        <f>0.333333*C8</f>
        <v>0</v>
      </c>
      <c r="F8" s="190"/>
      <c r="G8" s="191" t="str">
        <f t="shared" si="0"/>
        <v/>
      </c>
      <c r="H8" s="190"/>
      <c r="I8" s="167"/>
    </row>
    <row r="9" spans="2:40">
      <c r="B9" s="151"/>
      <c r="C9" s="594"/>
      <c r="D9" s="191"/>
      <c r="E9" s="191"/>
      <c r="F9" s="190"/>
      <c r="G9" s="191" t="str">
        <f t="shared" si="0"/>
        <v/>
      </c>
      <c r="H9" s="190"/>
      <c r="I9" s="167"/>
    </row>
    <row r="10" spans="2:40">
      <c r="B10" s="151"/>
      <c r="C10" s="594"/>
      <c r="D10" s="191"/>
      <c r="E10" s="191"/>
      <c r="F10" s="190"/>
      <c r="G10" s="191" t="str">
        <f t="shared" si="0"/>
        <v/>
      </c>
      <c r="H10" s="190"/>
      <c r="I10" s="167"/>
    </row>
    <row r="11" spans="2:40">
      <c r="B11" s="151"/>
      <c r="C11" s="594"/>
      <c r="D11" s="191"/>
      <c r="E11" s="191"/>
      <c r="F11" s="190"/>
      <c r="G11" s="191" t="str">
        <f t="shared" si="0"/>
        <v/>
      </c>
      <c r="H11" s="190"/>
      <c r="I11" s="167"/>
    </row>
    <row r="12" spans="2:40">
      <c r="B12" s="157" t="s">
        <v>3</v>
      </c>
      <c r="C12" s="192">
        <f>SUM(C6:C8)</f>
        <v>0</v>
      </c>
      <c r="D12" s="192">
        <f>SUM(D6:D8)</f>
        <v>0</v>
      </c>
      <c r="E12" s="192">
        <f>SUM(E6:E8)</f>
        <v>0</v>
      </c>
      <c r="F12" s="193"/>
      <c r="G12" s="192">
        <f>SUM(G6:G8)</f>
        <v>0</v>
      </c>
      <c r="H12" s="193"/>
      <c r="I12" s="166"/>
    </row>
    <row r="15" spans="2:40" s="150" customFormat="1" ht="39.75" customHeight="1">
      <c r="B15" s="180" t="s">
        <v>370</v>
      </c>
      <c r="C15" s="205">
        <f>C5</f>
        <v>2019</v>
      </c>
      <c r="D15" s="207">
        <f>C15+1</f>
        <v>2020</v>
      </c>
      <c r="E15" s="206">
        <f>D15+1</f>
        <v>2021</v>
      </c>
      <c r="F15" s="187"/>
      <c r="G15" s="194" t="s">
        <v>52</v>
      </c>
      <c r="H15" s="187"/>
      <c r="I15" s="182" t="s">
        <v>371</v>
      </c>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row>
    <row r="16" spans="2:40" s="150" customFormat="1">
      <c r="B16" s="151" t="str">
        <f>' PARAMETERS'!B12</f>
        <v>Organisatie 1</v>
      </c>
      <c r="C16" s="593">
        <v>0</v>
      </c>
      <c r="D16" s="189"/>
      <c r="E16" s="191"/>
      <c r="F16" s="190"/>
      <c r="G16" s="191" t="str">
        <f>IF(SUM(B16:F16)&lt;&gt;0,SUM(B16:F16),"")</f>
        <v/>
      </c>
      <c r="H16" s="190"/>
      <c r="I16" s="90"/>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row>
    <row r="17" spans="2:40" s="150" customFormat="1">
      <c r="B17" s="151" t="str">
        <f>' PARAMETERS'!B13</f>
        <v>Organisatie 2</v>
      </c>
      <c r="C17" s="593">
        <v>0</v>
      </c>
      <c r="D17" s="189">
        <f>0.67666*C17</f>
        <v>0</v>
      </c>
      <c r="E17" s="191">
        <f>0.333333*C17</f>
        <v>0</v>
      </c>
      <c r="F17" s="190"/>
      <c r="G17" s="191" t="str">
        <f t="shared" ref="G17:G35" si="1">IF(SUM(B17:F17)&lt;&gt;0,SUM(B17:F17),"")</f>
        <v/>
      </c>
      <c r="H17" s="190"/>
      <c r="I17" s="90"/>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row>
    <row r="18" spans="2:40" s="150" customFormat="1">
      <c r="B18" s="151" t="str">
        <f>' PARAMETERS'!B14</f>
        <v>Organisatie 3</v>
      </c>
      <c r="C18" s="593">
        <v>0</v>
      </c>
      <c r="D18" s="189"/>
      <c r="E18" s="191"/>
      <c r="F18" s="190"/>
      <c r="G18" s="191" t="str">
        <f t="shared" si="1"/>
        <v/>
      </c>
      <c r="H18" s="190"/>
      <c r="I18" s="90"/>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row>
    <row r="19" spans="2:40" s="150" customFormat="1">
      <c r="B19" s="151" t="str">
        <f>' PARAMETERS'!B15</f>
        <v>Organisatie 4</v>
      </c>
      <c r="C19" s="593">
        <v>0</v>
      </c>
      <c r="D19" s="189"/>
      <c r="E19" s="191"/>
      <c r="F19" s="190"/>
      <c r="G19" s="191" t="str">
        <f t="shared" si="1"/>
        <v/>
      </c>
      <c r="H19" s="190"/>
      <c r="I19" s="90"/>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row>
    <row r="20" spans="2:40" s="150" customFormat="1">
      <c r="B20" s="151" t="str">
        <f>' PARAMETERS'!B16</f>
        <v>Organisatie 5</v>
      </c>
      <c r="C20" s="593">
        <v>0</v>
      </c>
      <c r="D20" s="189"/>
      <c r="E20" s="191"/>
      <c r="F20" s="190"/>
      <c r="G20" s="191" t="str">
        <f t="shared" si="1"/>
        <v/>
      </c>
      <c r="H20" s="190"/>
      <c r="I20" s="90"/>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row>
    <row r="21" spans="2:40" s="150" customFormat="1">
      <c r="B21" s="151" t="str">
        <f>' PARAMETERS'!B17</f>
        <v>Organisatie 6</v>
      </c>
      <c r="C21" s="593">
        <v>0</v>
      </c>
      <c r="D21" s="189"/>
      <c r="E21" s="191"/>
      <c r="F21" s="190"/>
      <c r="G21" s="191" t="str">
        <f t="shared" si="1"/>
        <v/>
      </c>
      <c r="H21" s="190"/>
      <c r="I21" s="90"/>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row>
    <row r="22" spans="2:40" s="150" customFormat="1">
      <c r="B22" s="151" t="str">
        <f>' PARAMETERS'!B18</f>
        <v>Organisatie 7</v>
      </c>
      <c r="C22" s="593">
        <v>0</v>
      </c>
      <c r="D22" s="189">
        <f>0.67666*C22</f>
        <v>0</v>
      </c>
      <c r="E22" s="191">
        <f>0.333333*C22</f>
        <v>0</v>
      </c>
      <c r="F22" s="190"/>
      <c r="G22" s="191" t="str">
        <f t="shared" si="1"/>
        <v/>
      </c>
      <c r="H22" s="190"/>
      <c r="I22" s="90"/>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row>
    <row r="23" spans="2:40" s="150" customFormat="1">
      <c r="B23" s="151" t="str">
        <f>' PARAMETERS'!B19</f>
        <v>Organisatie 8</v>
      </c>
      <c r="C23" s="593">
        <v>0</v>
      </c>
      <c r="D23" s="189"/>
      <c r="E23" s="191"/>
      <c r="F23" s="190"/>
      <c r="G23" s="191" t="str">
        <f t="shared" si="1"/>
        <v/>
      </c>
      <c r="H23" s="190"/>
      <c r="I23" s="90"/>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row>
    <row r="24" spans="2:40" s="150" customFormat="1">
      <c r="B24" s="151" t="str">
        <f>' PARAMETERS'!B20</f>
        <v>Organisatie 9</v>
      </c>
      <c r="C24" s="593">
        <v>0</v>
      </c>
      <c r="D24" s="189">
        <f>0.67666*C24</f>
        <v>0</v>
      </c>
      <c r="E24" s="191">
        <f>0.333333*C24</f>
        <v>0</v>
      </c>
      <c r="F24" s="190"/>
      <c r="G24" s="191" t="str">
        <f t="shared" si="1"/>
        <v/>
      </c>
      <c r="H24" s="190"/>
      <c r="I24" s="90"/>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row>
    <row r="25" spans="2:40" s="150" customFormat="1">
      <c r="B25" s="151" t="str">
        <f>' PARAMETERS'!B21</f>
        <v>Organisatie 10</v>
      </c>
      <c r="C25" s="593">
        <v>0</v>
      </c>
      <c r="D25" s="189"/>
      <c r="E25" s="191"/>
      <c r="F25" s="190"/>
      <c r="G25" s="191" t="str">
        <f t="shared" si="1"/>
        <v/>
      </c>
      <c r="H25" s="190"/>
      <c r="I25" s="90"/>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row>
    <row r="26" spans="2:40" s="150" customFormat="1">
      <c r="B26" s="151" t="str">
        <f>' PARAMETERS'!B22</f>
        <v>Organisatie 11</v>
      </c>
      <c r="C26" s="593">
        <v>0</v>
      </c>
      <c r="D26" s="189"/>
      <c r="E26" s="191"/>
      <c r="F26" s="190"/>
      <c r="G26" s="191" t="str">
        <f t="shared" si="1"/>
        <v/>
      </c>
      <c r="H26" s="190"/>
      <c r="I26" s="90"/>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row>
    <row r="27" spans="2:40" s="150" customFormat="1">
      <c r="B27" s="151" t="str">
        <f>' PARAMETERS'!B23</f>
        <v>Organisatie 12</v>
      </c>
      <c r="C27" s="593">
        <v>0</v>
      </c>
      <c r="D27" s="189">
        <f>0.67666*C27</f>
        <v>0</v>
      </c>
      <c r="E27" s="191">
        <f>0.333333*C27</f>
        <v>0</v>
      </c>
      <c r="F27" s="190"/>
      <c r="G27" s="191" t="str">
        <f t="shared" si="1"/>
        <v/>
      </c>
      <c r="H27" s="190"/>
      <c r="I27" s="90"/>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row>
    <row r="28" spans="2:40" s="150" customFormat="1">
      <c r="B28" s="151" t="str">
        <f>' PARAMETERS'!B24</f>
        <v>Organisatie 13</v>
      </c>
      <c r="C28" s="593">
        <v>0</v>
      </c>
      <c r="D28" s="189">
        <f>0.67666*C28</f>
        <v>0</v>
      </c>
      <c r="E28" s="191">
        <f>0.333333*C28</f>
        <v>0</v>
      </c>
      <c r="F28" s="190"/>
      <c r="G28" s="191" t="str">
        <f t="shared" si="1"/>
        <v/>
      </c>
      <c r="H28" s="190"/>
      <c r="I28" s="90"/>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row>
    <row r="29" spans="2:40" s="150" customFormat="1">
      <c r="B29" s="151" t="str">
        <f>' PARAMETERS'!B25</f>
        <v>Organisatie 14</v>
      </c>
      <c r="C29" s="593">
        <v>0</v>
      </c>
      <c r="D29" s="189"/>
      <c r="E29" s="191"/>
      <c r="F29" s="190"/>
      <c r="G29" s="191" t="str">
        <f t="shared" si="1"/>
        <v/>
      </c>
      <c r="H29" s="190"/>
      <c r="I29" s="90"/>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row>
    <row r="30" spans="2:40" s="150" customFormat="1">
      <c r="B30" s="151" t="str">
        <f>' PARAMETERS'!B26</f>
        <v>Organisatie 15</v>
      </c>
      <c r="C30" s="593">
        <v>0</v>
      </c>
      <c r="D30" s="189"/>
      <c r="E30" s="191"/>
      <c r="F30" s="190"/>
      <c r="G30" s="191" t="str">
        <f t="shared" si="1"/>
        <v/>
      </c>
      <c r="H30" s="190"/>
      <c r="I30" s="90"/>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row>
    <row r="31" spans="2:40" s="148" customFormat="1">
      <c r="B31" s="151" t="str">
        <f>' PARAMETERS'!B27</f>
        <v>Organisatie 16</v>
      </c>
      <c r="C31" s="593">
        <v>0</v>
      </c>
      <c r="D31" s="189"/>
      <c r="E31" s="191"/>
      <c r="F31" s="190"/>
      <c r="G31" s="191" t="str">
        <f t="shared" si="1"/>
        <v/>
      </c>
      <c r="H31" s="190"/>
      <c r="I31" s="90"/>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row>
    <row r="32" spans="2:40" s="148" customFormat="1">
      <c r="B32" s="151" t="str">
        <f>' PARAMETERS'!B28</f>
        <v>Organisatie 17</v>
      </c>
      <c r="C32" s="593">
        <v>0</v>
      </c>
      <c r="D32" s="189">
        <f>0.67666*C32</f>
        <v>0</v>
      </c>
      <c r="E32" s="191">
        <f>0.333333*C32</f>
        <v>0</v>
      </c>
      <c r="F32" s="190"/>
      <c r="G32" s="191" t="str">
        <f t="shared" si="1"/>
        <v/>
      </c>
      <c r="H32" s="190"/>
      <c r="I32" s="90"/>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row>
    <row r="33" spans="2:40" s="148" customFormat="1">
      <c r="B33" s="151" t="str">
        <f>' PARAMETERS'!B29</f>
        <v>Organisatie 18</v>
      </c>
      <c r="C33" s="593">
        <v>0</v>
      </c>
      <c r="D33" s="189"/>
      <c r="E33" s="191"/>
      <c r="F33" s="190"/>
      <c r="G33" s="191" t="str">
        <f t="shared" si="1"/>
        <v/>
      </c>
      <c r="H33" s="190"/>
      <c r="I33" s="90"/>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row>
    <row r="34" spans="2:40" s="148" customFormat="1">
      <c r="B34" s="151" t="str">
        <f>' PARAMETERS'!B30</f>
        <v>Organisatie 19</v>
      </c>
      <c r="C34" s="593">
        <v>0</v>
      </c>
      <c r="D34" s="189"/>
      <c r="E34" s="191"/>
      <c r="F34" s="190"/>
      <c r="G34" s="191" t="str">
        <f t="shared" si="1"/>
        <v/>
      </c>
      <c r="H34" s="190"/>
      <c r="I34" s="90"/>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row>
    <row r="35" spans="2:40" s="148" customFormat="1">
      <c r="B35" s="151"/>
      <c r="C35" s="593">
        <v>0</v>
      </c>
      <c r="D35" s="189"/>
      <c r="E35" s="191"/>
      <c r="F35" s="190"/>
      <c r="G35" s="191" t="str">
        <f t="shared" si="1"/>
        <v/>
      </c>
      <c r="H35" s="190"/>
      <c r="I35" s="90"/>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row>
    <row r="36" spans="2:40" s="148" customFormat="1">
      <c r="B36" s="157" t="s">
        <v>52</v>
      </c>
      <c r="C36" s="192">
        <f>SUM(C16:C35)</f>
        <v>0</v>
      </c>
      <c r="D36" s="197">
        <f>SUM(D16:D35)</f>
        <v>0</v>
      </c>
      <c r="E36" s="192">
        <f>SUM(E16:E35)</f>
        <v>0</v>
      </c>
      <c r="F36" s="193"/>
      <c r="G36" s="192">
        <f>SUM(G16:G35)</f>
        <v>0</v>
      </c>
      <c r="H36" s="193"/>
      <c r="I36" s="90"/>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row>
  </sheetData>
  <hyperlinks>
    <hyperlink ref="B1" location="TOTAAL!A1" display="terug naar totaaloverzicht"/>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1:AM58"/>
  <sheetViews>
    <sheetView tabSelected="1" zoomScaleNormal="100" workbookViewId="0">
      <selection activeCell="B3" sqref="B3"/>
    </sheetView>
  </sheetViews>
  <sheetFormatPr defaultColWidth="8.77734375" defaultRowHeight="14.4"/>
  <cols>
    <col min="1" max="1" width="3.6640625" customWidth="1"/>
    <col min="2" max="2" width="36.6640625" customWidth="1"/>
    <col min="3" max="4" width="15.6640625" style="183" customWidth="1"/>
    <col min="5" max="5" width="4" style="184" customWidth="1"/>
    <col min="6" max="6" width="15.6640625" style="183" customWidth="1"/>
    <col min="7" max="7" width="4.77734375" style="184" customWidth="1"/>
    <col min="8" max="8" width="79.33203125" style="90" customWidth="1"/>
    <col min="9" max="39" width="9.109375" style="186"/>
  </cols>
  <sheetData>
    <row r="1" spans="2:39" s="164" customFormat="1">
      <c r="B1" s="202" t="s">
        <v>367</v>
      </c>
      <c r="C1" s="186"/>
      <c r="D1" s="186"/>
      <c r="E1" s="184"/>
      <c r="F1" s="186"/>
      <c r="G1" s="184"/>
      <c r="H1" s="203"/>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row>
    <row r="2" spans="2:39" s="164" customFormat="1">
      <c r="B2" s="202"/>
      <c r="C2" s="630" t="s">
        <v>584</v>
      </c>
      <c r="D2" s="630"/>
      <c r="E2" s="631"/>
      <c r="F2" s="630"/>
      <c r="G2" s="631"/>
      <c r="H2" s="632"/>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2:39" s="164" customFormat="1">
      <c r="C3" s="709" t="s">
        <v>583</v>
      </c>
      <c r="D3" s="630"/>
      <c r="E3" s="631"/>
      <c r="F3" s="630"/>
      <c r="G3" s="631"/>
      <c r="H3" s="213"/>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row>
    <row r="4" spans="2:39" ht="107.25" customHeight="1">
      <c r="B4" s="204" t="s">
        <v>170</v>
      </c>
      <c r="H4" s="214"/>
    </row>
    <row r="5" spans="2:39" s="164" customFormat="1" ht="18">
      <c r="B5" s="163"/>
      <c r="C5" s="185"/>
      <c r="D5" s="185"/>
      <c r="E5" s="185"/>
      <c r="F5" s="185"/>
      <c r="G5" s="185"/>
      <c r="H5" s="215"/>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row>
    <row r="6" spans="2:39">
      <c r="B6" s="208" t="s">
        <v>151</v>
      </c>
      <c r="C6" s="209">
        <f>' PARAMETERS'!D35</f>
        <v>2019</v>
      </c>
      <c r="D6" s="210">
        <f>C6+1</f>
        <v>2020</v>
      </c>
      <c r="E6" s="187"/>
      <c r="F6" s="188" t="s">
        <v>52</v>
      </c>
      <c r="G6" s="187"/>
      <c r="H6" s="216" t="s">
        <v>63</v>
      </c>
    </row>
    <row r="7" spans="2:39" ht="69" customHeight="1">
      <c r="B7" s="646" t="s">
        <v>177</v>
      </c>
      <c r="C7" s="647"/>
      <c r="D7" s="648"/>
      <c r="E7" s="190"/>
      <c r="F7" s="189"/>
      <c r="G7" s="190"/>
      <c r="H7" s="217"/>
    </row>
    <row r="8" spans="2:39" ht="55.5" customHeight="1">
      <c r="B8" s="151" t="s">
        <v>171</v>
      </c>
      <c r="C8" s="594">
        <v>0</v>
      </c>
      <c r="D8" s="594">
        <v>0</v>
      </c>
      <c r="E8" s="190"/>
      <c r="F8" s="191" t="str">
        <f>IF(SUM(C8:D8)&lt;&gt;0,SUM(C8:D8),"")</f>
        <v/>
      </c>
      <c r="G8" s="190"/>
      <c r="H8" s="217" t="s">
        <v>172</v>
      </c>
    </row>
    <row r="9" spans="2:39">
      <c r="B9" s="151" t="s">
        <v>174</v>
      </c>
      <c r="C9" s="594">
        <v>0</v>
      </c>
      <c r="D9" s="594">
        <v>0</v>
      </c>
      <c r="E9" s="190"/>
      <c r="F9" s="191" t="str">
        <f t="shared" ref="F9:F33" si="0">IF(SUM(C9:D9)&lt;&gt;0,SUM(C9:D9),"")</f>
        <v/>
      </c>
      <c r="G9" s="190"/>
      <c r="H9" s="217" t="s">
        <v>173</v>
      </c>
    </row>
    <row r="10" spans="2:39">
      <c r="B10" s="151" t="s">
        <v>175</v>
      </c>
      <c r="C10" s="594">
        <v>0</v>
      </c>
      <c r="D10" s="594">
        <v>0</v>
      </c>
      <c r="E10" s="190"/>
      <c r="F10" s="191" t="str">
        <f t="shared" si="0"/>
        <v/>
      </c>
      <c r="G10" s="190"/>
      <c r="H10" s="217" t="s">
        <v>176</v>
      </c>
    </row>
    <row r="11" spans="2:39">
      <c r="B11" s="211"/>
      <c r="C11" s="605"/>
      <c r="D11" s="605"/>
      <c r="E11" s="190"/>
      <c r="F11" s="191" t="str">
        <f t="shared" si="0"/>
        <v/>
      </c>
      <c r="G11" s="190"/>
      <c r="H11" s="217"/>
    </row>
    <row r="12" spans="2:39">
      <c r="B12" s="646" t="s">
        <v>130</v>
      </c>
      <c r="C12" s="647"/>
      <c r="D12" s="648"/>
      <c r="E12" s="190"/>
      <c r="F12" s="191" t="str">
        <f t="shared" si="0"/>
        <v/>
      </c>
      <c r="G12" s="190"/>
      <c r="H12" s="217"/>
    </row>
    <row r="13" spans="2:39">
      <c r="B13" s="151" t="s">
        <v>178</v>
      </c>
      <c r="C13" s="594">
        <v>0</v>
      </c>
      <c r="D13" s="594">
        <v>0</v>
      </c>
      <c r="E13" s="190"/>
      <c r="F13" s="191" t="str">
        <f t="shared" si="0"/>
        <v/>
      </c>
      <c r="G13" s="190"/>
      <c r="H13" s="217" t="s">
        <v>179</v>
      </c>
    </row>
    <row r="14" spans="2:39">
      <c r="B14" s="151" t="s">
        <v>180</v>
      </c>
      <c r="C14" s="594">
        <v>0</v>
      </c>
      <c r="D14" s="594">
        <v>0</v>
      </c>
      <c r="E14" s="190"/>
      <c r="F14" s="191" t="str">
        <f t="shared" si="0"/>
        <v/>
      </c>
      <c r="G14" s="190"/>
      <c r="H14" s="217" t="s">
        <v>181</v>
      </c>
    </row>
    <row r="15" spans="2:39">
      <c r="B15" s="151" t="s">
        <v>182</v>
      </c>
      <c r="C15" s="594">
        <v>0</v>
      </c>
      <c r="D15" s="594">
        <v>0</v>
      </c>
      <c r="E15" s="190"/>
      <c r="F15" s="191" t="str">
        <f t="shared" si="0"/>
        <v/>
      </c>
      <c r="G15" s="190"/>
      <c r="H15" s="217" t="s">
        <v>183</v>
      </c>
    </row>
    <row r="16" spans="2:39" ht="27.6">
      <c r="B16" s="151" t="s">
        <v>189</v>
      </c>
      <c r="C16" s="594">
        <v>0</v>
      </c>
      <c r="D16" s="594">
        <v>0</v>
      </c>
      <c r="E16" s="190"/>
      <c r="F16" s="191" t="str">
        <f t="shared" si="0"/>
        <v/>
      </c>
      <c r="G16" s="190"/>
      <c r="H16" s="217" t="s">
        <v>184</v>
      </c>
    </row>
    <row r="17" spans="2:8">
      <c r="B17" s="151"/>
      <c r="C17" s="604"/>
      <c r="D17" s="604"/>
      <c r="E17" s="190"/>
      <c r="F17" s="191" t="str">
        <f t="shared" si="0"/>
        <v/>
      </c>
      <c r="G17" s="190"/>
      <c r="H17" s="217"/>
    </row>
    <row r="18" spans="2:8">
      <c r="B18" s="646" t="s">
        <v>11</v>
      </c>
      <c r="C18" s="647"/>
      <c r="D18" s="648"/>
      <c r="E18" s="190"/>
      <c r="F18" s="191" t="str">
        <f t="shared" si="0"/>
        <v/>
      </c>
      <c r="G18" s="190"/>
      <c r="H18" s="217"/>
    </row>
    <row r="19" spans="2:8" ht="27.6">
      <c r="B19" s="151" t="s">
        <v>186</v>
      </c>
      <c r="C19" s="594">
        <v>0</v>
      </c>
      <c r="D19" s="594">
        <v>0</v>
      </c>
      <c r="E19" s="190"/>
      <c r="F19" s="191" t="str">
        <f t="shared" si="0"/>
        <v/>
      </c>
      <c r="G19" s="190"/>
      <c r="H19" s="217" t="s">
        <v>185</v>
      </c>
    </row>
    <row r="20" spans="2:8">
      <c r="B20" s="151" t="s">
        <v>190</v>
      </c>
      <c r="C20" s="594">
        <v>0</v>
      </c>
      <c r="D20" s="594">
        <v>0</v>
      </c>
      <c r="E20" s="190"/>
      <c r="F20" s="191" t="str">
        <f t="shared" si="0"/>
        <v/>
      </c>
      <c r="G20" s="190"/>
      <c r="H20" s="217" t="s">
        <v>191</v>
      </c>
    </row>
    <row r="21" spans="2:8">
      <c r="B21" s="151"/>
      <c r="C21" s="604"/>
      <c r="D21" s="604"/>
      <c r="E21" s="190"/>
      <c r="F21" s="191" t="str">
        <f t="shared" si="0"/>
        <v/>
      </c>
      <c r="G21" s="190"/>
      <c r="H21" s="217"/>
    </row>
    <row r="22" spans="2:8">
      <c r="B22" s="646" t="s">
        <v>0</v>
      </c>
      <c r="C22" s="647"/>
      <c r="D22" s="648"/>
      <c r="E22" s="190"/>
      <c r="F22" s="191" t="str">
        <f t="shared" si="0"/>
        <v/>
      </c>
      <c r="G22" s="190"/>
      <c r="H22" s="217"/>
    </row>
    <row r="23" spans="2:8" ht="27.6">
      <c r="B23" s="151" t="s">
        <v>187</v>
      </c>
      <c r="C23" s="594">
        <v>0</v>
      </c>
      <c r="D23" s="594">
        <v>0</v>
      </c>
      <c r="E23" s="190"/>
      <c r="F23" s="191" t="str">
        <f t="shared" si="0"/>
        <v/>
      </c>
      <c r="G23" s="190"/>
      <c r="H23" s="217" t="s">
        <v>564</v>
      </c>
    </row>
    <row r="24" spans="2:8">
      <c r="B24" s="151" t="s">
        <v>188</v>
      </c>
      <c r="C24" s="594">
        <v>0</v>
      </c>
      <c r="D24" s="594">
        <v>0</v>
      </c>
      <c r="E24" s="190"/>
      <c r="F24" s="191" t="str">
        <f t="shared" si="0"/>
        <v/>
      </c>
      <c r="G24" s="190"/>
      <c r="H24" s="217" t="s">
        <v>172</v>
      </c>
    </row>
    <row r="25" spans="2:8">
      <c r="B25" s="151"/>
      <c r="C25" s="604"/>
      <c r="D25" s="604"/>
      <c r="E25" s="190"/>
      <c r="F25" s="191" t="str">
        <f t="shared" si="0"/>
        <v/>
      </c>
      <c r="G25" s="190"/>
      <c r="H25" s="217"/>
    </row>
    <row r="26" spans="2:8">
      <c r="B26" s="646" t="s">
        <v>101</v>
      </c>
      <c r="C26" s="647"/>
      <c r="D26" s="648"/>
      <c r="E26" s="190"/>
      <c r="F26" s="191" t="str">
        <f t="shared" si="0"/>
        <v/>
      </c>
      <c r="G26" s="190"/>
      <c r="H26" s="217"/>
    </row>
    <row r="27" spans="2:8">
      <c r="B27" s="151" t="s">
        <v>192</v>
      </c>
      <c r="C27" s="594">
        <v>0</v>
      </c>
      <c r="D27" s="594">
        <v>0</v>
      </c>
      <c r="E27" s="190"/>
      <c r="F27" s="191" t="str">
        <f t="shared" si="0"/>
        <v/>
      </c>
      <c r="G27" s="190"/>
      <c r="H27" s="217"/>
    </row>
    <row r="28" spans="2:8">
      <c r="B28" s="151" t="s">
        <v>193</v>
      </c>
      <c r="C28" s="594">
        <v>0</v>
      </c>
      <c r="D28" s="594">
        <v>0</v>
      </c>
      <c r="E28" s="190"/>
      <c r="F28" s="191" t="str">
        <f t="shared" si="0"/>
        <v/>
      </c>
      <c r="G28" s="190"/>
      <c r="H28" s="217" t="s">
        <v>194</v>
      </c>
    </row>
    <row r="29" spans="2:8">
      <c r="B29" s="151"/>
      <c r="C29" s="604"/>
      <c r="D29" s="604"/>
      <c r="E29" s="190"/>
      <c r="F29" s="191" t="str">
        <f t="shared" si="0"/>
        <v/>
      </c>
      <c r="G29" s="190"/>
      <c r="H29" s="217"/>
    </row>
    <row r="30" spans="2:8">
      <c r="B30" s="646" t="s">
        <v>10</v>
      </c>
      <c r="C30" s="647"/>
      <c r="D30" s="648"/>
      <c r="E30" s="190"/>
      <c r="F30" s="191" t="str">
        <f t="shared" si="0"/>
        <v/>
      </c>
      <c r="G30" s="190"/>
      <c r="H30" s="217"/>
    </row>
    <row r="31" spans="2:8">
      <c r="B31" s="151" t="s">
        <v>10</v>
      </c>
      <c r="C31" s="191">
        <f>0.1*SUM(C7:C29)</f>
        <v>0</v>
      </c>
      <c r="D31" s="191">
        <f>0.1*SUM(D7:D29)</f>
        <v>0</v>
      </c>
      <c r="E31" s="190"/>
      <c r="F31" s="191" t="str">
        <f t="shared" si="0"/>
        <v/>
      </c>
      <c r="G31" s="190"/>
      <c r="H31" s="217" t="s">
        <v>565</v>
      </c>
    </row>
    <row r="32" spans="2:8">
      <c r="B32" s="151"/>
      <c r="C32" s="191"/>
      <c r="D32" s="191"/>
      <c r="E32" s="190"/>
      <c r="F32" s="191" t="str">
        <f t="shared" si="0"/>
        <v/>
      </c>
      <c r="G32" s="190"/>
      <c r="H32" s="217"/>
    </row>
    <row r="33" spans="2:39">
      <c r="B33" s="151"/>
      <c r="C33" s="191"/>
      <c r="D33" s="191"/>
      <c r="E33" s="190"/>
      <c r="F33" s="191" t="str">
        <f t="shared" si="0"/>
        <v/>
      </c>
      <c r="G33" s="190"/>
      <c r="H33" s="218"/>
    </row>
    <row r="34" spans="2:39">
      <c r="B34" s="157" t="s">
        <v>3</v>
      </c>
      <c r="C34" s="192">
        <f>SUM(C7:C33)</f>
        <v>0</v>
      </c>
      <c r="D34" s="192">
        <f>SUM(D7:D33)</f>
        <v>0</v>
      </c>
      <c r="E34" s="193"/>
      <c r="F34" s="192">
        <f>SUM(F8:F33)</f>
        <v>0</v>
      </c>
      <c r="G34" s="193"/>
      <c r="H34" s="219"/>
    </row>
    <row r="35" spans="2:39">
      <c r="H35" s="214"/>
    </row>
    <row r="36" spans="2:39">
      <c r="B36" s="221" t="s">
        <v>372</v>
      </c>
      <c r="C36" s="220" t="s">
        <v>373</v>
      </c>
      <c r="D36" s="220" t="s">
        <v>373</v>
      </c>
      <c r="H36" s="214"/>
    </row>
    <row r="37" spans="2:39" s="150" customFormat="1" ht="39.75" customHeight="1">
      <c r="B37" s="180" t="s">
        <v>272</v>
      </c>
      <c r="C37" s="205">
        <f>C6</f>
        <v>2019</v>
      </c>
      <c r="D37" s="207">
        <f>C37+1</f>
        <v>2020</v>
      </c>
      <c r="E37" s="187"/>
      <c r="F37" s="194" t="s">
        <v>52</v>
      </c>
      <c r="G37" s="187"/>
      <c r="H37" s="214"/>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row>
    <row r="38" spans="2:39" s="150" customFormat="1">
      <c r="B38" s="151" t="str">
        <f>' PARAMETERS'!B12</f>
        <v>Organisatie 1</v>
      </c>
      <c r="C38" s="189" t="e">
        <f>' PARAMETERS'!E12*'hulp projectkosten'!$C$34</f>
        <v>#DIV/0!</v>
      </c>
      <c r="D38" s="189" t="e">
        <f>' PARAMETERS'!E12*'hulp projectkosten'!$D$34</f>
        <v>#DIV/0!</v>
      </c>
      <c r="E38" s="190"/>
      <c r="F38" s="191" t="e">
        <f t="shared" ref="F38:F57" si="1">IF(SUM(B38:E38)&lt;&gt;0,SUM(B38:E38),"")</f>
        <v>#DIV/0!</v>
      </c>
      <c r="G38" s="190"/>
      <c r="H38" s="214"/>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row>
    <row r="39" spans="2:39" s="150" customFormat="1">
      <c r="B39" s="151" t="str">
        <f>' PARAMETERS'!B13</f>
        <v>Organisatie 2</v>
      </c>
      <c r="C39" s="189" t="e">
        <f>' PARAMETERS'!E13*'hulp projectkosten'!$C$34</f>
        <v>#DIV/0!</v>
      </c>
      <c r="D39" s="189" t="e">
        <f>' PARAMETERS'!E13*'hulp projectkosten'!$D$34</f>
        <v>#DIV/0!</v>
      </c>
      <c r="E39" s="190"/>
      <c r="F39" s="191" t="e">
        <f t="shared" si="1"/>
        <v>#DIV/0!</v>
      </c>
      <c r="G39" s="190"/>
      <c r="H39" s="90"/>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row>
    <row r="40" spans="2:39" s="150" customFormat="1">
      <c r="B40" s="151" t="str">
        <f>' PARAMETERS'!B14</f>
        <v>Organisatie 3</v>
      </c>
      <c r="C40" s="189" t="e">
        <f>' PARAMETERS'!E14*'hulp projectkosten'!$C$34</f>
        <v>#DIV/0!</v>
      </c>
      <c r="D40" s="189" t="e">
        <f>' PARAMETERS'!E14*'hulp projectkosten'!$D$34</f>
        <v>#DIV/0!</v>
      </c>
      <c r="E40" s="190"/>
      <c r="F40" s="191" t="e">
        <f t="shared" si="1"/>
        <v>#DIV/0!</v>
      </c>
      <c r="G40" s="190"/>
      <c r="H40" s="90"/>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row>
    <row r="41" spans="2:39" s="150" customFormat="1">
      <c r="B41" s="151" t="str">
        <f>' PARAMETERS'!B15</f>
        <v>Organisatie 4</v>
      </c>
      <c r="C41" s="189" t="e">
        <f>' PARAMETERS'!E15*'hulp projectkosten'!$C$34</f>
        <v>#DIV/0!</v>
      </c>
      <c r="D41" s="189" t="e">
        <f>' PARAMETERS'!E15*'hulp projectkosten'!$D$34</f>
        <v>#DIV/0!</v>
      </c>
      <c r="E41" s="190"/>
      <c r="F41" s="191" t="e">
        <f t="shared" si="1"/>
        <v>#DIV/0!</v>
      </c>
      <c r="G41" s="190"/>
      <c r="H41" s="90"/>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row>
    <row r="42" spans="2:39" s="150" customFormat="1">
      <c r="B42" s="151" t="str">
        <f>' PARAMETERS'!B16</f>
        <v>Organisatie 5</v>
      </c>
      <c r="C42" s="189" t="e">
        <f>' PARAMETERS'!E16*'hulp projectkosten'!$C$34</f>
        <v>#DIV/0!</v>
      </c>
      <c r="D42" s="189" t="e">
        <f>' PARAMETERS'!E16*'hulp projectkosten'!$D$34</f>
        <v>#DIV/0!</v>
      </c>
      <c r="E42" s="190"/>
      <c r="F42" s="191" t="e">
        <f t="shared" si="1"/>
        <v>#DIV/0!</v>
      </c>
      <c r="G42" s="190"/>
      <c r="H42" s="90"/>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row>
    <row r="43" spans="2:39" s="150" customFormat="1">
      <c r="B43" s="151" t="str">
        <f>' PARAMETERS'!B17</f>
        <v>Organisatie 6</v>
      </c>
      <c r="C43" s="189" t="e">
        <f>' PARAMETERS'!E17*'hulp projectkosten'!$C$34</f>
        <v>#DIV/0!</v>
      </c>
      <c r="D43" s="189" t="e">
        <f>' PARAMETERS'!E17*'hulp projectkosten'!$D$34</f>
        <v>#DIV/0!</v>
      </c>
      <c r="E43" s="190"/>
      <c r="F43" s="191" t="e">
        <f t="shared" si="1"/>
        <v>#DIV/0!</v>
      </c>
      <c r="G43" s="190"/>
      <c r="H43" s="90"/>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row>
    <row r="44" spans="2:39" s="150" customFormat="1">
      <c r="B44" s="151" t="str">
        <f>' PARAMETERS'!B18</f>
        <v>Organisatie 7</v>
      </c>
      <c r="C44" s="189" t="e">
        <f>' PARAMETERS'!E18*'hulp projectkosten'!$C$34</f>
        <v>#DIV/0!</v>
      </c>
      <c r="D44" s="189" t="e">
        <f>' PARAMETERS'!E18*'hulp projectkosten'!$D$34</f>
        <v>#DIV/0!</v>
      </c>
      <c r="E44" s="190"/>
      <c r="F44" s="191" t="e">
        <f t="shared" si="1"/>
        <v>#DIV/0!</v>
      </c>
      <c r="G44" s="190"/>
      <c r="H44" s="90"/>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row>
    <row r="45" spans="2:39" s="150" customFormat="1">
      <c r="B45" s="151" t="str">
        <f>' PARAMETERS'!B19</f>
        <v>Organisatie 8</v>
      </c>
      <c r="C45" s="189" t="e">
        <f>' PARAMETERS'!E19*'hulp projectkosten'!$C$34</f>
        <v>#DIV/0!</v>
      </c>
      <c r="D45" s="189" t="e">
        <f>' PARAMETERS'!E19*'hulp projectkosten'!$D$34</f>
        <v>#DIV/0!</v>
      </c>
      <c r="E45" s="190"/>
      <c r="F45" s="191" t="e">
        <f t="shared" si="1"/>
        <v>#DIV/0!</v>
      </c>
      <c r="G45" s="190"/>
      <c r="H45" s="90"/>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row>
    <row r="46" spans="2:39" s="150" customFormat="1">
      <c r="B46" s="151" t="str">
        <f>' PARAMETERS'!B20</f>
        <v>Organisatie 9</v>
      </c>
      <c r="C46" s="189" t="e">
        <f>' PARAMETERS'!E20*'hulp projectkosten'!$C$34</f>
        <v>#DIV/0!</v>
      </c>
      <c r="D46" s="189" t="e">
        <f>' PARAMETERS'!E20*'hulp projectkosten'!$D$34</f>
        <v>#DIV/0!</v>
      </c>
      <c r="E46" s="190"/>
      <c r="F46" s="191" t="e">
        <f t="shared" si="1"/>
        <v>#DIV/0!</v>
      </c>
      <c r="G46" s="190"/>
      <c r="H46" s="90"/>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row>
    <row r="47" spans="2:39" s="150" customFormat="1">
      <c r="B47" s="151" t="str">
        <f>' PARAMETERS'!B21</f>
        <v>Organisatie 10</v>
      </c>
      <c r="C47" s="189" t="e">
        <f>' PARAMETERS'!E21*'hulp projectkosten'!$C$34</f>
        <v>#DIV/0!</v>
      </c>
      <c r="D47" s="189" t="e">
        <f>' PARAMETERS'!E21*'hulp projectkosten'!$D$34</f>
        <v>#DIV/0!</v>
      </c>
      <c r="E47" s="190"/>
      <c r="F47" s="191" t="e">
        <f t="shared" si="1"/>
        <v>#DIV/0!</v>
      </c>
      <c r="G47" s="190"/>
      <c r="H47" s="90"/>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row>
    <row r="48" spans="2:39" s="150" customFormat="1">
      <c r="B48" s="151" t="str">
        <f>' PARAMETERS'!B22</f>
        <v>Organisatie 11</v>
      </c>
      <c r="C48" s="189" t="e">
        <f>' PARAMETERS'!E22*'hulp projectkosten'!$C$34</f>
        <v>#DIV/0!</v>
      </c>
      <c r="D48" s="189" t="e">
        <f>' PARAMETERS'!E22*'hulp projectkosten'!$D$34</f>
        <v>#DIV/0!</v>
      </c>
      <c r="E48" s="190"/>
      <c r="F48" s="191" t="e">
        <f t="shared" si="1"/>
        <v>#DIV/0!</v>
      </c>
      <c r="G48" s="190"/>
      <c r="H48" s="90"/>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row>
    <row r="49" spans="2:39" s="150" customFormat="1">
      <c r="B49" s="151" t="str">
        <f>' PARAMETERS'!B23</f>
        <v>Organisatie 12</v>
      </c>
      <c r="C49" s="189" t="e">
        <f>' PARAMETERS'!E23*'hulp projectkosten'!$C$34</f>
        <v>#DIV/0!</v>
      </c>
      <c r="D49" s="189" t="e">
        <f>' PARAMETERS'!E23*'hulp projectkosten'!$D$34</f>
        <v>#DIV/0!</v>
      </c>
      <c r="E49" s="190"/>
      <c r="F49" s="191" t="e">
        <f t="shared" si="1"/>
        <v>#DIV/0!</v>
      </c>
      <c r="G49" s="190"/>
      <c r="H49" s="90"/>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row>
    <row r="50" spans="2:39" s="150" customFormat="1">
      <c r="B50" s="151" t="str">
        <f>' PARAMETERS'!B24</f>
        <v>Organisatie 13</v>
      </c>
      <c r="C50" s="189" t="e">
        <f>' PARAMETERS'!E24*'hulp projectkosten'!$C$34</f>
        <v>#DIV/0!</v>
      </c>
      <c r="D50" s="189" t="e">
        <f>' PARAMETERS'!E24*'hulp projectkosten'!$D$34</f>
        <v>#DIV/0!</v>
      </c>
      <c r="E50" s="190"/>
      <c r="F50" s="191" t="e">
        <f t="shared" si="1"/>
        <v>#DIV/0!</v>
      </c>
      <c r="G50" s="190"/>
      <c r="H50" s="90"/>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row>
    <row r="51" spans="2:39" s="150" customFormat="1">
      <c r="B51" s="151" t="str">
        <f>' PARAMETERS'!B25</f>
        <v>Organisatie 14</v>
      </c>
      <c r="C51" s="189" t="e">
        <f>' PARAMETERS'!E25*'hulp projectkosten'!$C$34</f>
        <v>#DIV/0!</v>
      </c>
      <c r="D51" s="189" t="e">
        <f>' PARAMETERS'!E25*'hulp projectkosten'!$D$34</f>
        <v>#DIV/0!</v>
      </c>
      <c r="E51" s="190"/>
      <c r="F51" s="191" t="e">
        <f t="shared" si="1"/>
        <v>#DIV/0!</v>
      </c>
      <c r="G51" s="190"/>
      <c r="H51" s="90"/>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row>
    <row r="52" spans="2:39" s="150" customFormat="1">
      <c r="B52" s="151" t="str">
        <f>' PARAMETERS'!B26</f>
        <v>Organisatie 15</v>
      </c>
      <c r="C52" s="189" t="e">
        <f>' PARAMETERS'!E26*'hulp projectkosten'!$C$34</f>
        <v>#DIV/0!</v>
      </c>
      <c r="D52" s="189" t="e">
        <f>' PARAMETERS'!E26*'hulp projectkosten'!$D$34</f>
        <v>#DIV/0!</v>
      </c>
      <c r="E52" s="190"/>
      <c r="F52" s="191" t="e">
        <f t="shared" si="1"/>
        <v>#DIV/0!</v>
      </c>
      <c r="G52" s="190"/>
      <c r="H52" s="90"/>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row>
    <row r="53" spans="2:39" s="148" customFormat="1">
      <c r="B53" s="151" t="str">
        <f>' PARAMETERS'!B27</f>
        <v>Organisatie 16</v>
      </c>
      <c r="C53" s="189" t="e">
        <f>' PARAMETERS'!E27*'hulp projectkosten'!$C$34</f>
        <v>#DIV/0!</v>
      </c>
      <c r="D53" s="189" t="e">
        <f>' PARAMETERS'!E27*'hulp projectkosten'!$D$34</f>
        <v>#DIV/0!</v>
      </c>
      <c r="E53" s="190"/>
      <c r="F53" s="191" t="e">
        <f t="shared" si="1"/>
        <v>#DIV/0!</v>
      </c>
      <c r="G53" s="190"/>
      <c r="H53" s="90"/>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row>
    <row r="54" spans="2:39" s="148" customFormat="1">
      <c r="B54" s="151" t="str">
        <f>' PARAMETERS'!B28</f>
        <v>Organisatie 17</v>
      </c>
      <c r="C54" s="189" t="e">
        <f>' PARAMETERS'!E28*'hulp projectkosten'!$C$34</f>
        <v>#DIV/0!</v>
      </c>
      <c r="D54" s="189" t="e">
        <f>' PARAMETERS'!E28*'hulp projectkosten'!$D$34</f>
        <v>#DIV/0!</v>
      </c>
      <c r="E54" s="190"/>
      <c r="F54" s="191" t="e">
        <f t="shared" si="1"/>
        <v>#DIV/0!</v>
      </c>
      <c r="G54" s="190"/>
      <c r="H54" s="90"/>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row>
    <row r="55" spans="2:39" s="148" customFormat="1">
      <c r="B55" s="151" t="str">
        <f>' PARAMETERS'!B29</f>
        <v>Organisatie 18</v>
      </c>
      <c r="C55" s="189" t="e">
        <f>' PARAMETERS'!E29*'hulp projectkosten'!$C$34</f>
        <v>#DIV/0!</v>
      </c>
      <c r="D55" s="189" t="e">
        <f>' PARAMETERS'!E29*'hulp projectkosten'!$D$34</f>
        <v>#DIV/0!</v>
      </c>
      <c r="E55" s="190"/>
      <c r="F55" s="191" t="e">
        <f t="shared" si="1"/>
        <v>#DIV/0!</v>
      </c>
      <c r="G55" s="190"/>
      <c r="H55" s="90"/>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row>
    <row r="56" spans="2:39" s="148" customFormat="1">
      <c r="B56" s="151" t="str">
        <f>' PARAMETERS'!B30</f>
        <v>Organisatie 19</v>
      </c>
      <c r="C56" s="189" t="e">
        <f>' PARAMETERS'!E30*'hulp projectkosten'!$C$34</f>
        <v>#DIV/0!</v>
      </c>
      <c r="D56" s="189" t="e">
        <f>' PARAMETERS'!E30*'hulp projectkosten'!$D$34</f>
        <v>#DIV/0!</v>
      </c>
      <c r="E56" s="190"/>
      <c r="F56" s="191" t="e">
        <f t="shared" si="1"/>
        <v>#DIV/0!</v>
      </c>
      <c r="G56" s="190"/>
      <c r="H56" s="90"/>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row>
    <row r="57" spans="2:39" s="148" customFormat="1">
      <c r="B57" s="151"/>
      <c r="C57" s="189"/>
      <c r="D57" s="189"/>
      <c r="E57" s="190"/>
      <c r="F57" s="191" t="str">
        <f t="shared" si="1"/>
        <v/>
      </c>
      <c r="G57" s="190"/>
      <c r="H57" s="90"/>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row>
    <row r="58" spans="2:39" s="148" customFormat="1">
      <c r="B58" s="157" t="s">
        <v>52</v>
      </c>
      <c r="C58" s="192" t="e">
        <f>SUM(C38:C57)</f>
        <v>#DIV/0!</v>
      </c>
      <c r="D58" s="197" t="e">
        <f>SUM(D38:D57)</f>
        <v>#DIV/0!</v>
      </c>
      <c r="E58" s="193"/>
      <c r="F58" s="192" t="e">
        <f>SUM(F38:F57)</f>
        <v>#DIV/0!</v>
      </c>
      <c r="G58" s="193"/>
      <c r="H58" s="90"/>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row>
  </sheetData>
  <mergeCells count="6">
    <mergeCell ref="B30:D30"/>
    <mergeCell ref="B7:D7"/>
    <mergeCell ref="B12:D12"/>
    <mergeCell ref="B18:D18"/>
    <mergeCell ref="B22:D22"/>
    <mergeCell ref="B26:D26"/>
  </mergeCells>
  <hyperlinks>
    <hyperlink ref="B1" location="TOTAAL!A1" display="terug naar totaaloverzicht"/>
    <hyperlink ref="C3"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00"/>
  </sheetPr>
  <dimension ref="B1:AN53"/>
  <sheetViews>
    <sheetView topLeftCell="A16" zoomScaleNormal="100" workbookViewId="0">
      <selection activeCell="C16" sqref="C16:C34"/>
    </sheetView>
  </sheetViews>
  <sheetFormatPr defaultColWidth="8.77734375" defaultRowHeight="14.4"/>
  <cols>
    <col min="1" max="1" width="3.6640625" customWidth="1"/>
    <col min="2" max="2" width="36.6640625" customWidth="1"/>
    <col min="3" max="5" width="15.6640625" style="183" customWidth="1"/>
    <col min="6" max="6" width="4" style="184" customWidth="1"/>
    <col min="7" max="7" width="15.6640625" style="183" customWidth="1"/>
    <col min="8" max="8" width="4.77734375" style="184" customWidth="1"/>
    <col min="9" max="9" width="79.33203125" style="90" customWidth="1"/>
    <col min="10" max="40" width="9.109375" style="186"/>
  </cols>
  <sheetData>
    <row r="1" spans="2:40" s="164" customFormat="1">
      <c r="B1" s="202" t="s">
        <v>367</v>
      </c>
      <c r="C1" s="186"/>
      <c r="D1" s="186"/>
      <c r="E1" s="186"/>
      <c r="F1" s="184"/>
      <c r="G1" s="186"/>
      <c r="H1" s="184"/>
      <c r="I1" s="203"/>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row>
    <row r="2" spans="2:40" s="164" customFormat="1">
      <c r="C2" s="186"/>
      <c r="D2" s="186"/>
      <c r="E2" s="186"/>
      <c r="F2" s="184"/>
      <c r="G2" s="186"/>
      <c r="H2" s="184"/>
      <c r="I2" s="203"/>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row>
    <row r="3" spans="2:40" ht="195" customHeight="1">
      <c r="B3" s="204" t="s">
        <v>150</v>
      </c>
    </row>
    <row r="4" spans="2:40" s="164" customFormat="1" ht="18">
      <c r="B4" s="163"/>
      <c r="C4" s="185"/>
      <c r="D4" s="185"/>
      <c r="E4" s="185"/>
      <c r="F4" s="185"/>
      <c r="G4" s="185"/>
      <c r="H4" s="185"/>
      <c r="I4" s="165"/>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2:40">
      <c r="B5" s="181" t="s">
        <v>151</v>
      </c>
      <c r="C5" s="205">
        <f>' PARAMETERS'!D36</f>
        <v>2019</v>
      </c>
      <c r="D5" s="207">
        <f>C5+1</f>
        <v>2020</v>
      </c>
      <c r="E5" s="206">
        <f>D5+1</f>
        <v>2021</v>
      </c>
      <c r="F5" s="187"/>
      <c r="G5" s="188" t="s">
        <v>52</v>
      </c>
      <c r="H5" s="187"/>
      <c r="I5" s="182" t="s">
        <v>63</v>
      </c>
    </row>
    <row r="6" spans="2:40" ht="69" customHeight="1">
      <c r="B6" s="179" t="s">
        <v>152</v>
      </c>
      <c r="C6" s="593">
        <v>0</v>
      </c>
      <c r="D6" s="189">
        <f>0.5*C6</f>
        <v>0</v>
      </c>
      <c r="E6" s="191"/>
      <c r="F6" s="190"/>
      <c r="G6" s="191" t="str">
        <f t="shared" ref="G6:G11" si="0">IF(SUM(B6:F6)&lt;&gt;0,SUM(B6:F6),"")</f>
        <v/>
      </c>
      <c r="H6" s="190"/>
      <c r="I6" s="217" t="s">
        <v>155</v>
      </c>
    </row>
    <row r="7" spans="2:40" ht="58.5" customHeight="1">
      <c r="B7" s="222" t="s">
        <v>374</v>
      </c>
      <c r="C7" s="593">
        <v>0</v>
      </c>
      <c r="D7" s="189">
        <f>0.5*C7</f>
        <v>0</v>
      </c>
      <c r="E7" s="191"/>
      <c r="F7" s="190"/>
      <c r="G7" s="191" t="str">
        <f t="shared" si="0"/>
        <v/>
      </c>
      <c r="H7" s="190"/>
      <c r="I7" s="217" t="s">
        <v>155</v>
      </c>
    </row>
    <row r="8" spans="2:40" ht="41.25" customHeight="1">
      <c r="B8" s="151" t="s">
        <v>153</v>
      </c>
      <c r="C8" s="593">
        <v>0</v>
      </c>
      <c r="D8" s="189">
        <f>0.5*C8</f>
        <v>0</v>
      </c>
      <c r="E8" s="191"/>
      <c r="F8" s="190"/>
      <c r="G8" s="191" t="str">
        <f t="shared" si="0"/>
        <v/>
      </c>
      <c r="H8" s="190"/>
      <c r="I8" s="217" t="s">
        <v>154</v>
      </c>
    </row>
    <row r="9" spans="2:40">
      <c r="B9" s="151"/>
      <c r="C9" s="191"/>
      <c r="D9" s="191"/>
      <c r="E9" s="191"/>
      <c r="F9" s="190"/>
      <c r="G9" s="191" t="str">
        <f t="shared" si="0"/>
        <v/>
      </c>
      <c r="H9" s="190"/>
      <c r="I9" s="212"/>
    </row>
    <row r="10" spans="2:40">
      <c r="B10" s="151"/>
      <c r="C10" s="191"/>
      <c r="D10" s="191"/>
      <c r="E10" s="191"/>
      <c r="F10" s="190"/>
      <c r="G10" s="191" t="str">
        <f t="shared" si="0"/>
        <v/>
      </c>
      <c r="H10" s="190"/>
      <c r="I10" s="212"/>
    </row>
    <row r="11" spans="2:40">
      <c r="B11" s="151"/>
      <c r="C11" s="191"/>
      <c r="D11" s="191"/>
      <c r="E11" s="191"/>
      <c r="F11" s="190"/>
      <c r="G11" s="191" t="str">
        <f t="shared" si="0"/>
        <v/>
      </c>
      <c r="H11" s="190"/>
      <c r="I11" s="212"/>
    </row>
    <row r="12" spans="2:40">
      <c r="B12" s="157" t="s">
        <v>3</v>
      </c>
      <c r="C12" s="192">
        <f>SUM(C6:C8)</f>
        <v>0</v>
      </c>
      <c r="D12" s="192">
        <f>SUM(D6:D8)</f>
        <v>0</v>
      </c>
      <c r="E12" s="192">
        <f>SUM(E6:E8)</f>
        <v>0</v>
      </c>
      <c r="F12" s="193"/>
      <c r="G12" s="192">
        <f>SUM(G6:G8)</f>
        <v>0</v>
      </c>
      <c r="H12" s="193"/>
      <c r="I12" s="166"/>
    </row>
    <row r="15" spans="2:40" s="150" customFormat="1" ht="39.75" customHeight="1">
      <c r="B15" s="180" t="s">
        <v>370</v>
      </c>
      <c r="C15" s="205">
        <f>C5</f>
        <v>2019</v>
      </c>
      <c r="D15" s="207">
        <f>C15+1</f>
        <v>2020</v>
      </c>
      <c r="E15" s="206">
        <f>D15+1</f>
        <v>2021</v>
      </c>
      <c r="F15" s="187"/>
      <c r="G15" s="194" t="s">
        <v>52</v>
      </c>
      <c r="H15" s="187"/>
      <c r="I15" s="182" t="s">
        <v>386</v>
      </c>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row>
    <row r="16" spans="2:40" s="150" customFormat="1">
      <c r="B16" s="151" t="str">
        <f>' PARAMETERS'!B12</f>
        <v>Organisatie 1</v>
      </c>
      <c r="C16" s="593">
        <v>0</v>
      </c>
      <c r="D16" s="189">
        <f>0.5*C16</f>
        <v>0</v>
      </c>
      <c r="E16" s="191"/>
      <c r="F16" s="190"/>
      <c r="G16" s="191" t="str">
        <f>IF(SUM(B16:F16)&lt;&gt;0,SUM(B16:F16),"")</f>
        <v/>
      </c>
      <c r="H16" s="190"/>
      <c r="I16" s="90"/>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row>
    <row r="17" spans="2:40" s="150" customFormat="1">
      <c r="B17" s="151" t="str">
        <f>' PARAMETERS'!B13</f>
        <v>Organisatie 2</v>
      </c>
      <c r="C17" s="593">
        <v>0</v>
      </c>
      <c r="D17" s="189">
        <f t="shared" ref="D17:D34" si="1">0.5*C17</f>
        <v>0</v>
      </c>
      <c r="E17" s="191"/>
      <c r="F17" s="190"/>
      <c r="G17" s="191" t="str">
        <f t="shared" ref="G17:G35" si="2">IF(SUM(B17:F17)&lt;&gt;0,SUM(B17:F17),"")</f>
        <v/>
      </c>
      <c r="H17" s="190"/>
      <c r="I17" s="90"/>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row>
    <row r="18" spans="2:40" s="150" customFormat="1">
      <c r="B18" s="151" t="str">
        <f>' PARAMETERS'!B14</f>
        <v>Organisatie 3</v>
      </c>
      <c r="C18" s="593">
        <v>0</v>
      </c>
      <c r="D18" s="189">
        <f t="shared" si="1"/>
        <v>0</v>
      </c>
      <c r="E18" s="191"/>
      <c r="F18" s="190"/>
      <c r="G18" s="191" t="str">
        <f t="shared" si="2"/>
        <v/>
      </c>
      <c r="H18" s="190"/>
      <c r="I18" s="90"/>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row>
    <row r="19" spans="2:40" s="150" customFormat="1">
      <c r="B19" s="151" t="str">
        <f>' PARAMETERS'!B15</f>
        <v>Organisatie 4</v>
      </c>
      <c r="C19" s="593">
        <v>0</v>
      </c>
      <c r="D19" s="189">
        <f t="shared" si="1"/>
        <v>0</v>
      </c>
      <c r="E19" s="191"/>
      <c r="F19" s="190"/>
      <c r="G19" s="191" t="str">
        <f t="shared" si="2"/>
        <v/>
      </c>
      <c r="H19" s="190"/>
      <c r="I19" s="90"/>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row>
    <row r="20" spans="2:40" s="150" customFormat="1">
      <c r="B20" s="151" t="str">
        <f>' PARAMETERS'!B16</f>
        <v>Organisatie 5</v>
      </c>
      <c r="C20" s="593">
        <v>0</v>
      </c>
      <c r="D20" s="189">
        <f t="shared" si="1"/>
        <v>0</v>
      </c>
      <c r="E20" s="191"/>
      <c r="F20" s="190"/>
      <c r="G20" s="191" t="str">
        <f t="shared" si="2"/>
        <v/>
      </c>
      <c r="H20" s="190"/>
      <c r="I20" s="90"/>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row>
    <row r="21" spans="2:40" s="150" customFormat="1">
      <c r="B21" s="151" t="str">
        <f>' PARAMETERS'!B17</f>
        <v>Organisatie 6</v>
      </c>
      <c r="C21" s="593">
        <v>0</v>
      </c>
      <c r="D21" s="189">
        <f t="shared" si="1"/>
        <v>0</v>
      </c>
      <c r="E21" s="191"/>
      <c r="F21" s="190"/>
      <c r="G21" s="191" t="str">
        <f t="shared" si="2"/>
        <v/>
      </c>
      <c r="H21" s="190"/>
      <c r="I21" s="90"/>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row>
    <row r="22" spans="2:40" s="150" customFormat="1">
      <c r="B22" s="151" t="str">
        <f>' PARAMETERS'!B18</f>
        <v>Organisatie 7</v>
      </c>
      <c r="C22" s="593">
        <v>0</v>
      </c>
      <c r="D22" s="189">
        <f t="shared" si="1"/>
        <v>0</v>
      </c>
      <c r="E22" s="191"/>
      <c r="F22" s="190"/>
      <c r="G22" s="191" t="str">
        <f t="shared" si="2"/>
        <v/>
      </c>
      <c r="H22" s="190"/>
      <c r="I22" s="90"/>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row>
    <row r="23" spans="2:40" s="150" customFormat="1">
      <c r="B23" s="151" t="str">
        <f>' PARAMETERS'!B19</f>
        <v>Organisatie 8</v>
      </c>
      <c r="C23" s="593">
        <v>0</v>
      </c>
      <c r="D23" s="189">
        <f t="shared" si="1"/>
        <v>0</v>
      </c>
      <c r="E23" s="191"/>
      <c r="F23" s="190"/>
      <c r="G23" s="191" t="str">
        <f t="shared" si="2"/>
        <v/>
      </c>
      <c r="H23" s="190"/>
      <c r="I23" s="90"/>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row>
    <row r="24" spans="2:40" s="150" customFormat="1">
      <c r="B24" s="151" t="str">
        <f>' PARAMETERS'!B20</f>
        <v>Organisatie 9</v>
      </c>
      <c r="C24" s="593">
        <v>0</v>
      </c>
      <c r="D24" s="189">
        <f t="shared" si="1"/>
        <v>0</v>
      </c>
      <c r="E24" s="191"/>
      <c r="F24" s="190"/>
      <c r="G24" s="191" t="str">
        <f t="shared" si="2"/>
        <v/>
      </c>
      <c r="H24" s="190"/>
      <c r="I24" s="90"/>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row>
    <row r="25" spans="2:40" s="150" customFormat="1">
      <c r="B25" s="151" t="str">
        <f>' PARAMETERS'!B21</f>
        <v>Organisatie 10</v>
      </c>
      <c r="C25" s="593">
        <v>0</v>
      </c>
      <c r="D25" s="189">
        <f t="shared" si="1"/>
        <v>0</v>
      </c>
      <c r="E25" s="191"/>
      <c r="F25" s="190"/>
      <c r="G25" s="191" t="str">
        <f t="shared" si="2"/>
        <v/>
      </c>
      <c r="H25" s="190"/>
      <c r="I25" s="90"/>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row>
    <row r="26" spans="2:40" s="150" customFormat="1">
      <c r="B26" s="151" t="str">
        <f>' PARAMETERS'!B22</f>
        <v>Organisatie 11</v>
      </c>
      <c r="C26" s="593">
        <v>0</v>
      </c>
      <c r="D26" s="189">
        <f t="shared" si="1"/>
        <v>0</v>
      </c>
      <c r="E26" s="191"/>
      <c r="F26" s="190"/>
      <c r="G26" s="191" t="str">
        <f t="shared" si="2"/>
        <v/>
      </c>
      <c r="H26" s="190"/>
      <c r="I26" s="90"/>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row>
    <row r="27" spans="2:40" s="150" customFormat="1">
      <c r="B27" s="151" t="str">
        <f>' PARAMETERS'!B23</f>
        <v>Organisatie 12</v>
      </c>
      <c r="C27" s="593">
        <v>0</v>
      </c>
      <c r="D27" s="189">
        <f t="shared" si="1"/>
        <v>0</v>
      </c>
      <c r="E27" s="191"/>
      <c r="F27" s="190"/>
      <c r="G27" s="191" t="str">
        <f t="shared" si="2"/>
        <v/>
      </c>
      <c r="H27" s="190"/>
      <c r="I27" s="90"/>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row>
    <row r="28" spans="2:40" s="150" customFormat="1">
      <c r="B28" s="151" t="str">
        <f>' PARAMETERS'!B24</f>
        <v>Organisatie 13</v>
      </c>
      <c r="C28" s="593">
        <v>0</v>
      </c>
      <c r="D28" s="189">
        <f t="shared" si="1"/>
        <v>0</v>
      </c>
      <c r="E28" s="191"/>
      <c r="F28" s="190"/>
      <c r="G28" s="191" t="str">
        <f t="shared" si="2"/>
        <v/>
      </c>
      <c r="H28" s="190"/>
      <c r="I28" s="90"/>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row>
    <row r="29" spans="2:40" s="150" customFormat="1">
      <c r="B29" s="151" t="str">
        <f>' PARAMETERS'!B25</f>
        <v>Organisatie 14</v>
      </c>
      <c r="C29" s="593">
        <v>0</v>
      </c>
      <c r="D29" s="189">
        <f t="shared" si="1"/>
        <v>0</v>
      </c>
      <c r="E29" s="191"/>
      <c r="F29" s="190"/>
      <c r="G29" s="191" t="str">
        <f t="shared" si="2"/>
        <v/>
      </c>
      <c r="H29" s="190"/>
      <c r="I29" s="90"/>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row>
    <row r="30" spans="2:40" s="150" customFormat="1">
      <c r="B30" s="151" t="str">
        <f>' PARAMETERS'!B26</f>
        <v>Organisatie 15</v>
      </c>
      <c r="C30" s="593">
        <v>0</v>
      </c>
      <c r="D30" s="189">
        <f t="shared" si="1"/>
        <v>0</v>
      </c>
      <c r="E30" s="191"/>
      <c r="F30" s="190"/>
      <c r="G30" s="191" t="str">
        <f t="shared" si="2"/>
        <v/>
      </c>
      <c r="H30" s="190"/>
      <c r="I30" s="90"/>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row>
    <row r="31" spans="2:40" s="148" customFormat="1">
      <c r="B31" s="151" t="str">
        <f>' PARAMETERS'!B27</f>
        <v>Organisatie 16</v>
      </c>
      <c r="C31" s="593">
        <v>0</v>
      </c>
      <c r="D31" s="189">
        <f t="shared" si="1"/>
        <v>0</v>
      </c>
      <c r="E31" s="191"/>
      <c r="F31" s="190"/>
      <c r="G31" s="191" t="str">
        <f t="shared" si="2"/>
        <v/>
      </c>
      <c r="H31" s="190"/>
      <c r="I31" s="90"/>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row>
    <row r="32" spans="2:40" s="148" customFormat="1">
      <c r="B32" s="151" t="str">
        <f>' PARAMETERS'!B28</f>
        <v>Organisatie 17</v>
      </c>
      <c r="C32" s="593">
        <v>0</v>
      </c>
      <c r="D32" s="189">
        <f t="shared" si="1"/>
        <v>0</v>
      </c>
      <c r="E32" s="191"/>
      <c r="F32" s="190"/>
      <c r="G32" s="191" t="str">
        <f t="shared" si="2"/>
        <v/>
      </c>
      <c r="H32" s="190"/>
      <c r="I32" s="90"/>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row>
    <row r="33" spans="2:40" s="148" customFormat="1">
      <c r="B33" s="151" t="str">
        <f>' PARAMETERS'!B29</f>
        <v>Organisatie 18</v>
      </c>
      <c r="C33" s="593">
        <v>0</v>
      </c>
      <c r="D33" s="189">
        <f t="shared" si="1"/>
        <v>0</v>
      </c>
      <c r="E33" s="191"/>
      <c r="F33" s="190"/>
      <c r="G33" s="191" t="str">
        <f t="shared" si="2"/>
        <v/>
      </c>
      <c r="H33" s="190"/>
      <c r="I33" s="90"/>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row>
    <row r="34" spans="2:40" s="148" customFormat="1">
      <c r="B34" s="151" t="str">
        <f>' PARAMETERS'!B30</f>
        <v>Organisatie 19</v>
      </c>
      <c r="C34" s="593">
        <v>0</v>
      </c>
      <c r="D34" s="189">
        <f t="shared" si="1"/>
        <v>0</v>
      </c>
      <c r="E34" s="191"/>
      <c r="F34" s="190"/>
      <c r="G34" s="191" t="str">
        <f t="shared" si="2"/>
        <v/>
      </c>
      <c r="H34" s="190"/>
      <c r="I34" s="90"/>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row>
    <row r="35" spans="2:40" s="148" customFormat="1">
      <c r="B35" s="151"/>
      <c r="C35" s="189"/>
      <c r="D35" s="189"/>
      <c r="E35" s="191"/>
      <c r="F35" s="190"/>
      <c r="G35" s="191" t="str">
        <f t="shared" si="2"/>
        <v/>
      </c>
      <c r="H35" s="190"/>
      <c r="I35" s="90"/>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row>
    <row r="36" spans="2:40" s="148" customFormat="1">
      <c r="B36" s="157" t="s">
        <v>52</v>
      </c>
      <c r="C36" s="192">
        <f>SUM(C16:C35)</f>
        <v>0</v>
      </c>
      <c r="D36" s="197">
        <f>SUM(D16:D35)</f>
        <v>0</v>
      </c>
      <c r="E36" s="192">
        <f>SUM(E16:E35)</f>
        <v>0</v>
      </c>
      <c r="F36" s="193"/>
      <c r="G36" s="192">
        <f>SUM(G16:G35)</f>
        <v>0</v>
      </c>
      <c r="H36" s="193"/>
      <c r="I36" s="90"/>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row>
    <row r="40" spans="2:40" ht="28.8">
      <c r="B40" s="225" t="s">
        <v>388</v>
      </c>
      <c r="C40" s="207" t="s">
        <v>377</v>
      </c>
      <c r="D40" s="206" t="s">
        <v>379</v>
      </c>
      <c r="E40" s="194" t="s">
        <v>384</v>
      </c>
      <c r="F40" s="187"/>
      <c r="H40"/>
    </row>
    <row r="41" spans="2:40" ht="24" customHeight="1">
      <c r="B41" s="226" t="s">
        <v>378</v>
      </c>
      <c r="C41" s="227"/>
      <c r="D41" s="227"/>
      <c r="E41" s="228"/>
      <c r="F41" s="187"/>
      <c r="H41"/>
    </row>
    <row r="42" spans="2:40">
      <c r="B42" s="151" t="s">
        <v>163</v>
      </c>
      <c r="C42" s="232">
        <v>0</v>
      </c>
      <c r="D42" s="230">
        <v>0</v>
      </c>
      <c r="E42" s="224">
        <v>0</v>
      </c>
      <c r="F42" s="190"/>
      <c r="J42"/>
    </row>
    <row r="43" spans="2:40">
      <c r="B43" s="151" t="s">
        <v>164</v>
      </c>
      <c r="C43" s="232">
        <v>0</v>
      </c>
      <c r="D43" s="230">
        <v>0</v>
      </c>
      <c r="E43" s="224">
        <v>0</v>
      </c>
      <c r="F43" s="190"/>
      <c r="J43"/>
    </row>
    <row r="44" spans="2:40">
      <c r="B44" s="151" t="s">
        <v>165</v>
      </c>
      <c r="C44" s="232">
        <v>0</v>
      </c>
      <c r="D44" s="230">
        <v>0</v>
      </c>
      <c r="E44" s="224">
        <v>0</v>
      </c>
      <c r="F44" s="190"/>
      <c r="J44"/>
    </row>
    <row r="45" spans="2:40" ht="24">
      <c r="B45" s="226" t="s">
        <v>380</v>
      </c>
      <c r="C45" s="233"/>
      <c r="D45" s="231"/>
      <c r="E45" s="228"/>
      <c r="F45" s="187"/>
      <c r="J45"/>
    </row>
    <row r="46" spans="2:40">
      <c r="B46" s="151" t="s">
        <v>167</v>
      </c>
      <c r="C46" s="232">
        <v>0</v>
      </c>
      <c r="D46" s="230">
        <v>0</v>
      </c>
      <c r="E46" s="224">
        <v>0</v>
      </c>
      <c r="F46" s="190"/>
      <c r="J46"/>
    </row>
    <row r="47" spans="2:40">
      <c r="B47" s="151" t="s">
        <v>168</v>
      </c>
      <c r="C47" s="232">
        <v>0</v>
      </c>
      <c r="D47" s="230">
        <v>0</v>
      </c>
      <c r="E47" s="224">
        <v>0</v>
      </c>
      <c r="F47" s="190"/>
      <c r="J47"/>
    </row>
    <row r="48" spans="2:40">
      <c r="B48" s="151" t="s">
        <v>166</v>
      </c>
      <c r="C48" s="232">
        <v>0</v>
      </c>
      <c r="D48" s="230">
        <v>0</v>
      </c>
      <c r="E48" s="224">
        <v>0</v>
      </c>
      <c r="F48" s="190"/>
      <c r="J48"/>
    </row>
    <row r="49" spans="2:10">
      <c r="B49" s="151" t="s">
        <v>166</v>
      </c>
      <c r="C49" s="232">
        <v>0</v>
      </c>
      <c r="D49" s="230">
        <v>0</v>
      </c>
      <c r="E49" s="224">
        <v>0</v>
      </c>
      <c r="F49" s="190"/>
      <c r="J49"/>
    </row>
    <row r="50" spans="2:10">
      <c r="B50" s="226" t="s">
        <v>381</v>
      </c>
      <c r="C50" s="231"/>
      <c r="D50" s="231"/>
      <c r="E50" s="228"/>
      <c r="F50" s="187"/>
      <c r="J50"/>
    </row>
    <row r="51" spans="2:10">
      <c r="B51" s="151" t="s">
        <v>382</v>
      </c>
      <c r="C51" s="229"/>
      <c r="D51" s="230"/>
      <c r="E51" s="224">
        <v>0</v>
      </c>
      <c r="F51" s="190"/>
      <c r="J51"/>
    </row>
    <row r="52" spans="2:10">
      <c r="B52" s="211" t="s">
        <v>383</v>
      </c>
      <c r="C52" s="234"/>
      <c r="D52" s="235"/>
      <c r="E52" s="236">
        <v>0</v>
      </c>
      <c r="F52" s="190"/>
      <c r="J52"/>
    </row>
    <row r="53" spans="2:10">
      <c r="B53" s="237" t="s">
        <v>385</v>
      </c>
      <c r="C53" s="238"/>
      <c r="D53" s="238"/>
      <c r="E53" s="199">
        <f>SUM(E42:E52)</f>
        <v>0</v>
      </c>
      <c r="F53" s="178"/>
      <c r="J53"/>
    </row>
  </sheetData>
  <hyperlinks>
    <hyperlink ref="B1" location="TOTAAL!A1" display="terug naar totaaloverzicht"/>
  </hyperlink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00"/>
  </sheetPr>
  <dimension ref="B1:AN750"/>
  <sheetViews>
    <sheetView topLeftCell="A43" zoomScale="85" zoomScaleNormal="85" workbookViewId="0">
      <selection activeCell="D51" sqref="D51"/>
    </sheetView>
  </sheetViews>
  <sheetFormatPr defaultColWidth="8.77734375" defaultRowHeight="14.4"/>
  <cols>
    <col min="1" max="1" width="3.6640625" customWidth="1"/>
    <col min="2" max="2" width="39.44140625" customWidth="1"/>
    <col min="3" max="5" width="15.6640625" style="183" customWidth="1"/>
    <col min="6" max="6" width="4" style="184" customWidth="1"/>
    <col min="7" max="7" width="15.6640625" style="183" customWidth="1"/>
    <col min="8" max="8" width="4.77734375" style="184" customWidth="1"/>
    <col min="9" max="9" width="79.33203125" style="90" customWidth="1"/>
    <col min="10" max="10" width="9.109375" style="186"/>
    <col min="11" max="11" width="63.109375" style="186" customWidth="1"/>
    <col min="12" max="40" width="9.109375" style="186"/>
  </cols>
  <sheetData>
    <row r="1" spans="2:40" s="164" customFormat="1">
      <c r="B1" s="202" t="s">
        <v>367</v>
      </c>
      <c r="C1" s="186"/>
      <c r="D1" s="186"/>
      <c r="E1" s="186"/>
      <c r="F1" s="184"/>
      <c r="G1" s="186"/>
      <c r="H1" s="184"/>
      <c r="I1" s="203"/>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row>
    <row r="2" spans="2:40" s="164" customFormat="1">
      <c r="C2" s="186"/>
      <c r="D2" s="186"/>
      <c r="E2" s="186"/>
      <c r="F2" s="184"/>
      <c r="G2" s="186"/>
      <c r="H2" s="184"/>
      <c r="I2" s="203"/>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row>
    <row r="3" spans="2:40" ht="318" customHeight="1">
      <c r="B3" s="204" t="s">
        <v>375</v>
      </c>
    </row>
    <row r="4" spans="2:40" s="164" customFormat="1" ht="18">
      <c r="B4" s="163"/>
      <c r="C4" s="185"/>
      <c r="D4" s="185"/>
      <c r="E4" s="185"/>
      <c r="F4" s="185"/>
      <c r="G4" s="185"/>
      <c r="H4" s="185"/>
      <c r="I4" s="165"/>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2:40" s="164" customFormat="1" ht="18">
      <c r="B5" s="163" t="s">
        <v>376</v>
      </c>
      <c r="C5" s="185"/>
      <c r="D5" s="185"/>
      <c r="E5" s="185"/>
      <c r="F5" s="185"/>
      <c r="G5" s="185"/>
      <c r="H5" s="185"/>
      <c r="I5" s="165"/>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row>
    <row r="6" spans="2:40" s="164" customFormat="1" ht="18">
      <c r="B6" s="163"/>
      <c r="C6" s="185"/>
      <c r="D6" s="185"/>
      <c r="E6" s="185"/>
      <c r="F6" s="185"/>
      <c r="G6" s="185"/>
      <c r="H6" s="185"/>
      <c r="I6" s="165"/>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row>
    <row r="7" spans="2:40" ht="24">
      <c r="B7" s="225" t="s">
        <v>387</v>
      </c>
      <c r="C7" s="207" t="s">
        <v>377</v>
      </c>
      <c r="D7" s="206" t="s">
        <v>379</v>
      </c>
      <c r="E7" s="194" t="s">
        <v>393</v>
      </c>
      <c r="F7" s="187"/>
      <c r="G7" s="649" t="s">
        <v>63</v>
      </c>
      <c r="H7" s="650"/>
      <c r="I7" s="651"/>
    </row>
    <row r="8" spans="2:40" ht="27" customHeight="1">
      <c r="B8" s="226" t="s">
        <v>391</v>
      </c>
      <c r="C8" s="227"/>
      <c r="D8" s="227"/>
      <c r="E8" s="228"/>
      <c r="F8" s="190"/>
      <c r="G8" s="652" t="s">
        <v>389</v>
      </c>
      <c r="H8" s="653"/>
      <c r="I8" s="654"/>
    </row>
    <row r="9" spans="2:40" ht="30.75" customHeight="1">
      <c r="B9" s="226" t="s">
        <v>392</v>
      </c>
      <c r="C9" s="239"/>
      <c r="D9" s="227"/>
      <c r="E9" s="228"/>
      <c r="F9" s="190"/>
      <c r="G9" s="652" t="s">
        <v>399</v>
      </c>
      <c r="H9" s="653"/>
      <c r="I9" s="654"/>
    </row>
    <row r="10" spans="2:40" ht="38.25" customHeight="1">
      <c r="B10" s="151" t="s">
        <v>137</v>
      </c>
      <c r="C10" s="232">
        <v>0</v>
      </c>
      <c r="D10" s="230">
        <v>0</v>
      </c>
      <c r="E10" s="224">
        <v>0</v>
      </c>
      <c r="F10" s="190"/>
      <c r="G10" s="655"/>
      <c r="H10" s="656"/>
      <c r="I10" s="657"/>
    </row>
    <row r="11" spans="2:40" ht="15" customHeight="1">
      <c r="B11" s="151" t="s">
        <v>138</v>
      </c>
      <c r="C11" s="232">
        <v>0</v>
      </c>
      <c r="D11" s="230">
        <v>0</v>
      </c>
      <c r="E11" s="224">
        <v>0</v>
      </c>
      <c r="F11" s="190"/>
      <c r="G11" s="655"/>
      <c r="H11" s="656"/>
      <c r="I11" s="657"/>
    </row>
    <row r="12" spans="2:40" ht="15" customHeight="1">
      <c r="B12" s="151" t="s">
        <v>139</v>
      </c>
      <c r="C12" s="232">
        <v>0</v>
      </c>
      <c r="D12" s="230">
        <v>0</v>
      </c>
      <c r="E12" s="224">
        <v>0</v>
      </c>
      <c r="F12" s="190"/>
      <c r="G12" s="655"/>
      <c r="H12" s="656"/>
      <c r="I12" s="657"/>
    </row>
    <row r="13" spans="2:40" ht="15" customHeight="1">
      <c r="B13" s="151" t="s">
        <v>140</v>
      </c>
      <c r="C13" s="232">
        <v>0</v>
      </c>
      <c r="D13" s="230">
        <v>0</v>
      </c>
      <c r="E13" s="224">
        <v>0</v>
      </c>
      <c r="F13" s="190"/>
      <c r="G13" s="655"/>
      <c r="H13" s="656"/>
      <c r="I13" s="657"/>
    </row>
    <row r="14" spans="2:40" ht="15" customHeight="1">
      <c r="B14" s="151" t="s">
        <v>390</v>
      </c>
      <c r="C14" s="232">
        <v>0</v>
      </c>
      <c r="D14" s="230">
        <v>0</v>
      </c>
      <c r="E14" s="224">
        <v>0</v>
      </c>
      <c r="F14" s="190"/>
      <c r="G14" s="655"/>
      <c r="H14" s="656"/>
      <c r="I14" s="657"/>
    </row>
    <row r="15" spans="2:40" ht="15" customHeight="1">
      <c r="B15" s="151" t="s">
        <v>142</v>
      </c>
      <c r="C15" s="232">
        <v>0</v>
      </c>
      <c r="D15" s="230">
        <v>0</v>
      </c>
      <c r="E15" s="224">
        <v>0</v>
      </c>
      <c r="F15" s="190"/>
      <c r="G15" s="655"/>
      <c r="H15" s="656"/>
      <c r="I15" s="657"/>
    </row>
    <row r="16" spans="2:40" ht="15" customHeight="1">
      <c r="B16" s="151" t="s">
        <v>143</v>
      </c>
      <c r="C16" s="232">
        <v>0</v>
      </c>
      <c r="D16" s="230">
        <v>0</v>
      </c>
      <c r="E16" s="224">
        <v>0</v>
      </c>
      <c r="F16" s="190"/>
      <c r="G16" s="655"/>
      <c r="H16" s="656"/>
      <c r="I16" s="657"/>
    </row>
    <row r="17" spans="2:9" ht="15" customHeight="1">
      <c r="B17" s="151" t="s">
        <v>144</v>
      </c>
      <c r="C17" s="232">
        <v>0</v>
      </c>
      <c r="D17" s="230">
        <v>0</v>
      </c>
      <c r="E17" s="224">
        <v>0</v>
      </c>
      <c r="F17" s="190"/>
      <c r="G17" s="655"/>
      <c r="H17" s="656"/>
      <c r="I17" s="657"/>
    </row>
    <row r="18" spans="2:9" ht="15" customHeight="1">
      <c r="B18" s="151" t="s">
        <v>145</v>
      </c>
      <c r="C18" s="232">
        <v>0</v>
      </c>
      <c r="D18" s="230">
        <v>0</v>
      </c>
      <c r="E18" s="224">
        <v>0</v>
      </c>
      <c r="F18" s="190"/>
      <c r="G18" s="655"/>
      <c r="H18" s="656"/>
      <c r="I18" s="657"/>
    </row>
    <row r="19" spans="2:9" ht="15" customHeight="1">
      <c r="B19" s="151" t="s">
        <v>146</v>
      </c>
      <c r="C19" s="232">
        <v>0</v>
      </c>
      <c r="D19" s="230">
        <v>0</v>
      </c>
      <c r="E19" s="224">
        <v>0</v>
      </c>
      <c r="F19" s="190"/>
      <c r="G19" s="655"/>
      <c r="H19" s="656"/>
      <c r="I19" s="657"/>
    </row>
    <row r="20" spans="2:9" ht="36.75" customHeight="1">
      <c r="B20" s="222" t="s">
        <v>147</v>
      </c>
      <c r="C20" s="232">
        <v>0</v>
      </c>
      <c r="D20" s="230">
        <v>0</v>
      </c>
      <c r="E20" s="224">
        <v>0</v>
      </c>
      <c r="F20" s="190"/>
      <c r="G20" s="655"/>
      <c r="H20" s="656"/>
      <c r="I20" s="657"/>
    </row>
    <row r="21" spans="2:9" ht="24" customHeight="1">
      <c r="B21" s="226" t="s">
        <v>396</v>
      </c>
      <c r="C21" s="233"/>
      <c r="D21" s="231"/>
      <c r="E21" s="228"/>
      <c r="F21" s="190"/>
      <c r="G21" s="655"/>
      <c r="H21" s="656"/>
      <c r="I21" s="657"/>
    </row>
    <row r="22" spans="2:9" ht="15" customHeight="1">
      <c r="B22" s="151" t="s">
        <v>169</v>
      </c>
      <c r="C22" s="232"/>
      <c r="D22" s="230"/>
      <c r="E22" s="224">
        <v>0</v>
      </c>
      <c r="F22" s="190"/>
      <c r="G22" s="655" t="s">
        <v>401</v>
      </c>
      <c r="H22" s="656"/>
      <c r="I22" s="657"/>
    </row>
    <row r="23" spans="2:9" ht="15" customHeight="1">
      <c r="B23" s="151" t="s">
        <v>148</v>
      </c>
      <c r="C23" s="232"/>
      <c r="D23" s="230"/>
      <c r="E23" s="224">
        <v>0</v>
      </c>
      <c r="F23" s="190"/>
      <c r="G23" s="655" t="s">
        <v>401</v>
      </c>
      <c r="H23" s="656"/>
      <c r="I23" s="657"/>
    </row>
    <row r="24" spans="2:9" ht="15" customHeight="1">
      <c r="B24" s="151" t="s">
        <v>400</v>
      </c>
      <c r="C24" s="232"/>
      <c r="D24" s="230"/>
      <c r="E24" s="224">
        <v>0</v>
      </c>
      <c r="F24" s="190"/>
      <c r="G24" s="655" t="s">
        <v>401</v>
      </c>
      <c r="H24" s="656"/>
      <c r="I24" s="657"/>
    </row>
    <row r="25" spans="2:9" ht="15" customHeight="1">
      <c r="B25" s="151" t="s">
        <v>400</v>
      </c>
      <c r="C25" s="232"/>
      <c r="D25" s="230"/>
      <c r="E25" s="224">
        <v>0</v>
      </c>
      <c r="F25" s="190"/>
      <c r="G25" s="655" t="s">
        <v>401</v>
      </c>
      <c r="H25" s="656"/>
      <c r="I25" s="657"/>
    </row>
    <row r="26" spans="2:9" ht="15" customHeight="1">
      <c r="B26" s="151"/>
      <c r="C26" s="232"/>
      <c r="D26" s="230"/>
      <c r="E26" s="224"/>
      <c r="F26" s="190"/>
      <c r="G26" s="655"/>
      <c r="H26" s="656"/>
      <c r="I26" s="657"/>
    </row>
    <row r="27" spans="2:9" ht="15" customHeight="1">
      <c r="B27" s="271" t="s">
        <v>414</v>
      </c>
      <c r="C27" s="232"/>
      <c r="D27" s="230"/>
      <c r="E27" s="224"/>
      <c r="F27" s="190"/>
      <c r="G27" s="655"/>
      <c r="H27" s="656"/>
      <c r="I27" s="657"/>
    </row>
    <row r="28" spans="2:9" ht="15" customHeight="1">
      <c r="B28" s="151" t="s">
        <v>413</v>
      </c>
      <c r="C28" s="232"/>
      <c r="D28" s="230"/>
      <c r="E28" s="224">
        <v>0</v>
      </c>
      <c r="F28" s="190"/>
      <c r="G28" s="655" t="s">
        <v>415</v>
      </c>
      <c r="H28" s="656"/>
      <c r="I28" s="657"/>
    </row>
    <row r="29" spans="2:9" ht="15" customHeight="1">
      <c r="B29" s="151" t="s">
        <v>397</v>
      </c>
      <c r="C29" s="232"/>
      <c r="D29" s="230"/>
      <c r="E29" s="224">
        <v>0</v>
      </c>
      <c r="F29" s="190"/>
      <c r="G29" s="655" t="s">
        <v>407</v>
      </c>
      <c r="H29" s="656"/>
      <c r="I29" s="657"/>
    </row>
    <row r="30" spans="2:9" ht="15" customHeight="1">
      <c r="B30" s="151" t="s">
        <v>398</v>
      </c>
      <c r="C30" s="232"/>
      <c r="D30" s="230"/>
      <c r="E30" s="224">
        <v>0</v>
      </c>
      <c r="F30" s="190"/>
      <c r="G30" s="655" t="s">
        <v>406</v>
      </c>
      <c r="H30" s="656"/>
      <c r="I30" s="657"/>
    </row>
    <row r="31" spans="2:9" ht="15" customHeight="1">
      <c r="B31" s="151" t="s">
        <v>466</v>
      </c>
      <c r="C31" s="232"/>
      <c r="D31" s="230"/>
      <c r="E31" s="224">
        <v>0</v>
      </c>
      <c r="F31" s="190"/>
      <c r="G31" s="655"/>
      <c r="H31" s="656"/>
      <c r="I31" s="657"/>
    </row>
    <row r="32" spans="2:9" ht="15" customHeight="1">
      <c r="B32" s="151" t="s">
        <v>166</v>
      </c>
      <c r="C32" s="232"/>
      <c r="D32" s="230"/>
      <c r="E32" s="224">
        <v>0</v>
      </c>
      <c r="F32" s="190"/>
      <c r="G32" s="655"/>
      <c r="H32" s="656"/>
      <c r="I32" s="657"/>
    </row>
    <row r="33" spans="2:40" ht="23.25" customHeight="1">
      <c r="B33" s="226" t="s">
        <v>409</v>
      </c>
      <c r="C33" s="233"/>
      <c r="D33" s="231"/>
      <c r="E33" s="228"/>
      <c r="F33" s="190"/>
      <c r="G33" s="655"/>
      <c r="H33" s="656"/>
      <c r="I33" s="657"/>
    </row>
    <row r="34" spans="2:40">
      <c r="B34" s="151" t="s">
        <v>402</v>
      </c>
      <c r="C34" s="232"/>
      <c r="D34" s="230"/>
      <c r="E34" s="224">
        <v>0</v>
      </c>
      <c r="F34" s="190"/>
      <c r="G34" s="655"/>
      <c r="H34" s="656"/>
      <c r="I34" s="657"/>
    </row>
    <row r="35" spans="2:40">
      <c r="B35" s="151" t="s">
        <v>403</v>
      </c>
      <c r="C35" s="232"/>
      <c r="D35" s="230"/>
      <c r="E35" s="224">
        <v>0</v>
      </c>
      <c r="F35" s="190"/>
      <c r="G35" s="655"/>
      <c r="H35" s="656"/>
      <c r="I35" s="657"/>
    </row>
    <row r="36" spans="2:40">
      <c r="B36" s="151"/>
      <c r="C36" s="232"/>
      <c r="D36" s="230"/>
      <c r="E36" s="224"/>
      <c r="F36" s="190"/>
      <c r="G36" s="655"/>
      <c r="H36" s="656"/>
      <c r="I36" s="657"/>
    </row>
    <row r="37" spans="2:40">
      <c r="B37" s="271" t="s">
        <v>404</v>
      </c>
      <c r="C37" s="232"/>
      <c r="D37" s="230"/>
      <c r="E37" s="224"/>
      <c r="F37" s="190"/>
      <c r="G37" s="655"/>
      <c r="H37" s="656"/>
      <c r="I37" s="657"/>
    </row>
    <row r="38" spans="2:40">
      <c r="B38" s="151" t="s">
        <v>405</v>
      </c>
      <c r="C38" s="232"/>
      <c r="D38" s="230"/>
      <c r="E38" s="224">
        <v>0</v>
      </c>
      <c r="F38" s="190"/>
      <c r="G38" s="655" t="s">
        <v>410</v>
      </c>
      <c r="H38" s="656"/>
      <c r="I38" s="657"/>
    </row>
    <row r="39" spans="2:40">
      <c r="B39" s="151"/>
      <c r="C39" s="232"/>
      <c r="D39" s="230"/>
      <c r="E39" s="224"/>
      <c r="F39" s="190"/>
      <c r="G39" s="655"/>
      <c r="H39" s="656"/>
      <c r="I39" s="657"/>
    </row>
    <row r="40" spans="2:40">
      <c r="B40" s="151"/>
      <c r="C40" s="232"/>
      <c r="D40" s="230"/>
      <c r="E40" s="224"/>
      <c r="F40" s="190"/>
      <c r="G40" s="655"/>
      <c r="H40" s="656"/>
      <c r="I40" s="657"/>
    </row>
    <row r="41" spans="2:40">
      <c r="B41" s="237" t="s">
        <v>394</v>
      </c>
      <c r="C41" s="238"/>
      <c r="D41" s="238"/>
      <c r="E41" s="199">
        <f>SUM(E10:E40)</f>
        <v>0</v>
      </c>
      <c r="F41" s="190"/>
      <c r="G41" s="655"/>
      <c r="H41" s="656"/>
      <c r="I41" s="657"/>
    </row>
    <row r="42" spans="2:40" ht="18">
      <c r="G42" s="185"/>
    </row>
    <row r="43" spans="2:40" s="164" customFormat="1" ht="18">
      <c r="B43" s="163" t="s">
        <v>411</v>
      </c>
      <c r="C43" s="185"/>
      <c r="D43" s="185"/>
      <c r="E43" s="185"/>
      <c r="F43" s="185"/>
      <c r="G43" s="185"/>
      <c r="H43" s="185"/>
      <c r="I43" s="165"/>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row>
    <row r="44" spans="2:40" s="164" customFormat="1" ht="18">
      <c r="B44" s="163"/>
      <c r="C44" s="185"/>
      <c r="D44" s="185"/>
      <c r="E44" s="185"/>
      <c r="F44" s="185"/>
      <c r="G44" s="185"/>
      <c r="H44" s="185"/>
      <c r="I44" s="165"/>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row>
    <row r="45" spans="2:40" ht="24">
      <c r="B45" s="225" t="s">
        <v>412</v>
      </c>
      <c r="C45" s="207" t="s">
        <v>22</v>
      </c>
      <c r="D45" s="206" t="s">
        <v>418</v>
      </c>
      <c r="E45" s="194" t="s">
        <v>393</v>
      </c>
      <c r="F45" s="187"/>
      <c r="G45" s="649" t="s">
        <v>63</v>
      </c>
      <c r="H45" s="650"/>
      <c r="I45" s="651"/>
    </row>
    <row r="46" spans="2:40">
      <c r="B46" s="226"/>
      <c r="C46" s="239"/>
      <c r="D46" s="227"/>
      <c r="E46" s="228"/>
      <c r="F46" s="190"/>
      <c r="G46" s="652"/>
      <c r="H46" s="653"/>
      <c r="I46" s="654"/>
    </row>
    <row r="47" spans="2:40" ht="38.25" customHeight="1">
      <c r="B47" s="275" t="s">
        <v>416</v>
      </c>
      <c r="C47" s="276"/>
      <c r="D47" s="278">
        <v>0</v>
      </c>
      <c r="E47" s="277">
        <f>D47*62000</f>
        <v>0</v>
      </c>
      <c r="F47" s="190"/>
      <c r="G47" s="655"/>
      <c r="H47" s="656"/>
      <c r="I47" s="657"/>
    </row>
    <row r="48" spans="2:40" ht="38.25" customHeight="1">
      <c r="B48" s="151" t="s">
        <v>417</v>
      </c>
      <c r="C48" s="273" t="e">
        <f>' PARAMETERS'!D61</f>
        <v>#DIV/0!</v>
      </c>
      <c r="D48" s="608"/>
      <c r="E48" s="224" t="e">
        <f>C48*E47</f>
        <v>#DIV/0!</v>
      </c>
      <c r="F48" s="190"/>
      <c r="G48" s="655" t="s">
        <v>566</v>
      </c>
      <c r="H48" s="656"/>
      <c r="I48" s="657"/>
    </row>
    <row r="49" spans="2:40" ht="38.25" customHeight="1">
      <c r="B49" s="226" t="s">
        <v>419</v>
      </c>
      <c r="C49" s="272"/>
      <c r="D49" s="608"/>
      <c r="E49" s="224"/>
      <c r="F49" s="190"/>
      <c r="G49" s="655"/>
      <c r="H49" s="656"/>
      <c r="I49" s="657"/>
    </row>
    <row r="50" spans="2:40" ht="38.25" customHeight="1">
      <c r="B50" s="151" t="str">
        <f>' PARAMETERS'!B76</f>
        <v>Huisvesting</v>
      </c>
      <c r="C50" s="279">
        <f>' PARAMETERS'!D76</f>
        <v>0</v>
      </c>
      <c r="D50" s="608"/>
      <c r="E50" s="224">
        <f>D47*(' PARAMETERS'!D57/100)*' PARAMETERS'!D76</f>
        <v>0</v>
      </c>
      <c r="F50" s="190"/>
      <c r="G50" s="655" t="s">
        <v>567</v>
      </c>
      <c r="H50" s="656"/>
      <c r="I50" s="657"/>
    </row>
    <row r="51" spans="2:40" ht="38.25" customHeight="1">
      <c r="B51" s="151" t="str">
        <f>' PARAMETERS'!B77</f>
        <v>ICT</v>
      </c>
      <c r="C51" s="274">
        <f>' PARAMETERS'!D77</f>
        <v>0</v>
      </c>
      <c r="D51" s="608"/>
      <c r="E51" s="224">
        <f>' PARAMETERS'!D77*D47</f>
        <v>0</v>
      </c>
      <c r="F51" s="190"/>
      <c r="G51" s="655" t="s">
        <v>570</v>
      </c>
      <c r="H51" s="656"/>
      <c r="I51" s="657"/>
    </row>
    <row r="52" spans="2:40" ht="38.25" customHeight="1">
      <c r="B52" s="151"/>
      <c r="C52" s="272"/>
      <c r="D52" s="230"/>
      <c r="E52" s="224"/>
      <c r="F52" s="190"/>
      <c r="G52" s="655"/>
      <c r="H52" s="656"/>
      <c r="I52" s="657"/>
    </row>
    <row r="53" spans="2:40" ht="15" customHeight="1">
      <c r="B53" s="237" t="s">
        <v>394</v>
      </c>
      <c r="C53" s="238"/>
      <c r="D53" s="238"/>
      <c r="E53" s="199" t="e">
        <f>SUM(E48:E52)</f>
        <v>#DIV/0!</v>
      </c>
      <c r="F53" s="190"/>
      <c r="G53" s="655"/>
      <c r="H53" s="656"/>
      <c r="I53" s="657"/>
    </row>
    <row r="54" spans="2:40" ht="18">
      <c r="G54" s="185"/>
      <c r="I54" s="223"/>
    </row>
    <row r="56" spans="2:40" s="150" customFormat="1" ht="39.75" customHeight="1">
      <c r="B56" s="180" t="s">
        <v>420</v>
      </c>
      <c r="C56" s="205">
        <f>' PARAMETERS'!D36</f>
        <v>2019</v>
      </c>
      <c r="D56" s="207">
        <f>C56+1</f>
        <v>2020</v>
      </c>
      <c r="E56" s="206">
        <f>D56+1</f>
        <v>2021</v>
      </c>
      <c r="F56" s="187"/>
      <c r="G56" s="194" t="s">
        <v>52</v>
      </c>
      <c r="H56" s="187"/>
      <c r="I56" s="182" t="s">
        <v>408</v>
      </c>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row>
    <row r="57" spans="2:40" s="150" customFormat="1">
      <c r="B57" s="151" t="str">
        <f>' PARAMETERS'!B12</f>
        <v>Organisatie 1</v>
      </c>
      <c r="C57" s="594">
        <v>0</v>
      </c>
      <c r="D57" s="189">
        <f>0.66*C57</f>
        <v>0</v>
      </c>
      <c r="E57" s="191">
        <f>0.333333*C57</f>
        <v>0</v>
      </c>
      <c r="F57" s="190"/>
      <c r="G57" s="191" t="str">
        <f>IF(SUM(B57:F57)&lt;&gt;0,SUM(B57:F57),"")</f>
        <v/>
      </c>
      <c r="H57" s="190"/>
      <c r="I57" s="90"/>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row>
    <row r="58" spans="2:40" s="150" customFormat="1">
      <c r="B58" s="151" t="str">
        <f>' PARAMETERS'!B13</f>
        <v>Organisatie 2</v>
      </c>
      <c r="C58" s="594">
        <v>0</v>
      </c>
      <c r="D58" s="189">
        <f>0.66*C58</f>
        <v>0</v>
      </c>
      <c r="E58" s="191">
        <f>0.333333*C58</f>
        <v>0</v>
      </c>
      <c r="F58" s="190"/>
      <c r="G58" s="191" t="str">
        <f t="shared" ref="G58:G76" si="0">IF(SUM(B58:F58)&lt;&gt;0,SUM(B58:F58),"")</f>
        <v/>
      </c>
      <c r="H58" s="190"/>
      <c r="I58" s="90"/>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row>
    <row r="59" spans="2:40" s="150" customFormat="1">
      <c r="B59" s="151" t="str">
        <f>' PARAMETERS'!B14</f>
        <v>Organisatie 3</v>
      </c>
      <c r="C59" s="594">
        <v>0</v>
      </c>
      <c r="D59" s="189">
        <f t="shared" ref="D59:D75" si="1">0.66*C59</f>
        <v>0</v>
      </c>
      <c r="E59" s="191">
        <f t="shared" ref="E59:E75" si="2">0.333333*C59</f>
        <v>0</v>
      </c>
      <c r="F59" s="190"/>
      <c r="G59" s="191" t="str">
        <f t="shared" si="0"/>
        <v/>
      </c>
      <c r="H59" s="190"/>
      <c r="I59" s="90"/>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row>
    <row r="60" spans="2:40" s="150" customFormat="1">
      <c r="B60" s="151" t="str">
        <f>' PARAMETERS'!B15</f>
        <v>Organisatie 4</v>
      </c>
      <c r="C60" s="594">
        <v>0</v>
      </c>
      <c r="D60" s="189">
        <f t="shared" si="1"/>
        <v>0</v>
      </c>
      <c r="E60" s="191">
        <f t="shared" si="2"/>
        <v>0</v>
      </c>
      <c r="F60" s="190"/>
      <c r="G60" s="191" t="str">
        <f t="shared" si="0"/>
        <v/>
      </c>
      <c r="H60" s="190"/>
      <c r="I60" s="90"/>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row>
    <row r="61" spans="2:40" s="150" customFormat="1">
      <c r="B61" s="151" t="str">
        <f>' PARAMETERS'!B16</f>
        <v>Organisatie 5</v>
      </c>
      <c r="C61" s="594">
        <v>0</v>
      </c>
      <c r="D61" s="189">
        <f t="shared" si="1"/>
        <v>0</v>
      </c>
      <c r="E61" s="191">
        <f t="shared" si="2"/>
        <v>0</v>
      </c>
      <c r="F61" s="190"/>
      <c r="G61" s="191" t="str">
        <f t="shared" si="0"/>
        <v/>
      </c>
      <c r="H61" s="190"/>
      <c r="I61" s="90"/>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row>
    <row r="62" spans="2:40" s="150" customFormat="1">
      <c r="B62" s="151" t="str">
        <f>' PARAMETERS'!B17</f>
        <v>Organisatie 6</v>
      </c>
      <c r="C62" s="594">
        <v>0</v>
      </c>
      <c r="D62" s="189">
        <f t="shared" si="1"/>
        <v>0</v>
      </c>
      <c r="E62" s="191">
        <f t="shared" si="2"/>
        <v>0</v>
      </c>
      <c r="F62" s="190"/>
      <c r="G62" s="191" t="str">
        <f t="shared" si="0"/>
        <v/>
      </c>
      <c r="H62" s="190"/>
      <c r="I62" s="90"/>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row>
    <row r="63" spans="2:40" s="150" customFormat="1">
      <c r="B63" s="151" t="str">
        <f>' PARAMETERS'!B18</f>
        <v>Organisatie 7</v>
      </c>
      <c r="C63" s="594">
        <v>0</v>
      </c>
      <c r="D63" s="189">
        <f t="shared" si="1"/>
        <v>0</v>
      </c>
      <c r="E63" s="191">
        <f t="shared" si="2"/>
        <v>0</v>
      </c>
      <c r="F63" s="190"/>
      <c r="G63" s="191" t="str">
        <f t="shared" si="0"/>
        <v/>
      </c>
      <c r="H63" s="190"/>
      <c r="I63" s="90"/>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row>
    <row r="64" spans="2:40" s="150" customFormat="1">
      <c r="B64" s="151" t="str">
        <f>' PARAMETERS'!B19</f>
        <v>Organisatie 8</v>
      </c>
      <c r="C64" s="594">
        <v>0</v>
      </c>
      <c r="D64" s="189">
        <f t="shared" si="1"/>
        <v>0</v>
      </c>
      <c r="E64" s="191">
        <f t="shared" si="2"/>
        <v>0</v>
      </c>
      <c r="F64" s="190"/>
      <c r="G64" s="191" t="str">
        <f t="shared" si="0"/>
        <v/>
      </c>
      <c r="H64" s="190"/>
      <c r="I64" s="90"/>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row>
    <row r="65" spans="2:40" s="150" customFormat="1">
      <c r="B65" s="151" t="str">
        <f>' PARAMETERS'!B20</f>
        <v>Organisatie 9</v>
      </c>
      <c r="C65" s="594">
        <v>0</v>
      </c>
      <c r="D65" s="189">
        <f t="shared" si="1"/>
        <v>0</v>
      </c>
      <c r="E65" s="191">
        <f t="shared" si="2"/>
        <v>0</v>
      </c>
      <c r="F65" s="190"/>
      <c r="G65" s="191" t="str">
        <f t="shared" si="0"/>
        <v/>
      </c>
      <c r="H65" s="190"/>
      <c r="I65" s="90"/>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row>
    <row r="66" spans="2:40" s="150" customFormat="1">
      <c r="B66" s="151" t="str">
        <f>' PARAMETERS'!B21</f>
        <v>Organisatie 10</v>
      </c>
      <c r="C66" s="594">
        <v>0</v>
      </c>
      <c r="D66" s="189">
        <f t="shared" si="1"/>
        <v>0</v>
      </c>
      <c r="E66" s="191">
        <f t="shared" si="2"/>
        <v>0</v>
      </c>
      <c r="F66" s="190"/>
      <c r="G66" s="191" t="str">
        <f t="shared" si="0"/>
        <v/>
      </c>
      <c r="H66" s="190"/>
      <c r="I66" s="90"/>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row>
    <row r="67" spans="2:40" s="150" customFormat="1">
      <c r="B67" s="151" t="str">
        <f>' PARAMETERS'!B22</f>
        <v>Organisatie 11</v>
      </c>
      <c r="C67" s="594">
        <v>0</v>
      </c>
      <c r="D67" s="189">
        <f t="shared" si="1"/>
        <v>0</v>
      </c>
      <c r="E67" s="191">
        <f t="shared" si="2"/>
        <v>0</v>
      </c>
      <c r="F67" s="190"/>
      <c r="G67" s="191" t="str">
        <f t="shared" si="0"/>
        <v/>
      </c>
      <c r="H67" s="190"/>
      <c r="I67" s="90"/>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row>
    <row r="68" spans="2:40" s="150" customFormat="1">
      <c r="B68" s="151" t="str">
        <f>' PARAMETERS'!B23</f>
        <v>Organisatie 12</v>
      </c>
      <c r="C68" s="594">
        <v>0</v>
      </c>
      <c r="D68" s="189">
        <f t="shared" si="1"/>
        <v>0</v>
      </c>
      <c r="E68" s="191">
        <f t="shared" si="2"/>
        <v>0</v>
      </c>
      <c r="F68" s="190"/>
      <c r="G68" s="191" t="str">
        <f t="shared" si="0"/>
        <v/>
      </c>
      <c r="H68" s="190"/>
      <c r="I68" s="90"/>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row>
    <row r="69" spans="2:40" s="150" customFormat="1">
      <c r="B69" s="151" t="str">
        <f>' PARAMETERS'!B24</f>
        <v>Organisatie 13</v>
      </c>
      <c r="C69" s="594">
        <v>0</v>
      </c>
      <c r="D69" s="189">
        <f t="shared" si="1"/>
        <v>0</v>
      </c>
      <c r="E69" s="191">
        <f t="shared" si="2"/>
        <v>0</v>
      </c>
      <c r="F69" s="190"/>
      <c r="G69" s="191" t="str">
        <f t="shared" si="0"/>
        <v/>
      </c>
      <c r="H69" s="190"/>
      <c r="I69" s="90"/>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row>
    <row r="70" spans="2:40" s="150" customFormat="1">
      <c r="B70" s="151" t="str">
        <f>' PARAMETERS'!B25</f>
        <v>Organisatie 14</v>
      </c>
      <c r="C70" s="594">
        <v>0</v>
      </c>
      <c r="D70" s="189">
        <f t="shared" si="1"/>
        <v>0</v>
      </c>
      <c r="E70" s="191">
        <f t="shared" si="2"/>
        <v>0</v>
      </c>
      <c r="F70" s="190"/>
      <c r="G70" s="191" t="str">
        <f t="shared" si="0"/>
        <v/>
      </c>
      <c r="H70" s="190"/>
      <c r="I70" s="90"/>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row>
    <row r="71" spans="2:40" s="150" customFormat="1">
      <c r="B71" s="151" t="str">
        <f>' PARAMETERS'!B26</f>
        <v>Organisatie 15</v>
      </c>
      <c r="C71" s="594">
        <v>0</v>
      </c>
      <c r="D71" s="189">
        <f t="shared" si="1"/>
        <v>0</v>
      </c>
      <c r="E71" s="191">
        <f t="shared" si="2"/>
        <v>0</v>
      </c>
      <c r="F71" s="190"/>
      <c r="G71" s="191" t="str">
        <f t="shared" si="0"/>
        <v/>
      </c>
      <c r="H71" s="190"/>
      <c r="I71" s="90"/>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row>
    <row r="72" spans="2:40" s="148" customFormat="1">
      <c r="B72" s="151" t="str">
        <f>' PARAMETERS'!B27</f>
        <v>Organisatie 16</v>
      </c>
      <c r="C72" s="594">
        <v>0</v>
      </c>
      <c r="D72" s="189">
        <f t="shared" si="1"/>
        <v>0</v>
      </c>
      <c r="E72" s="191">
        <f t="shared" si="2"/>
        <v>0</v>
      </c>
      <c r="F72" s="190"/>
      <c r="G72" s="191" t="str">
        <f t="shared" si="0"/>
        <v/>
      </c>
      <c r="H72" s="190"/>
      <c r="I72" s="90"/>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row>
    <row r="73" spans="2:40" s="148" customFormat="1">
      <c r="B73" s="151" t="str">
        <f>' PARAMETERS'!B28</f>
        <v>Organisatie 17</v>
      </c>
      <c r="C73" s="594">
        <v>0</v>
      </c>
      <c r="D73" s="189">
        <f t="shared" si="1"/>
        <v>0</v>
      </c>
      <c r="E73" s="191">
        <f t="shared" si="2"/>
        <v>0</v>
      </c>
      <c r="F73" s="190"/>
      <c r="G73" s="191" t="str">
        <f t="shared" si="0"/>
        <v/>
      </c>
      <c r="H73" s="190"/>
      <c r="I73" s="90"/>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row>
    <row r="74" spans="2:40" s="148" customFormat="1">
      <c r="B74" s="151" t="str">
        <f>' PARAMETERS'!B29</f>
        <v>Organisatie 18</v>
      </c>
      <c r="C74" s="594">
        <v>0</v>
      </c>
      <c r="D74" s="189">
        <f t="shared" si="1"/>
        <v>0</v>
      </c>
      <c r="E74" s="191">
        <f t="shared" si="2"/>
        <v>0</v>
      </c>
      <c r="F74" s="190"/>
      <c r="G74" s="191" t="str">
        <f t="shared" si="0"/>
        <v/>
      </c>
      <c r="H74" s="190"/>
      <c r="I74" s="90"/>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row>
    <row r="75" spans="2:40" s="148" customFormat="1">
      <c r="B75" s="151" t="str">
        <f>' PARAMETERS'!B30</f>
        <v>Organisatie 19</v>
      </c>
      <c r="C75" s="594">
        <v>0</v>
      </c>
      <c r="D75" s="189">
        <f t="shared" si="1"/>
        <v>0</v>
      </c>
      <c r="E75" s="191">
        <f t="shared" si="2"/>
        <v>0</v>
      </c>
      <c r="F75" s="190"/>
      <c r="G75" s="191" t="str">
        <f t="shared" si="0"/>
        <v/>
      </c>
      <c r="H75" s="190"/>
      <c r="I75" s="90"/>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row>
    <row r="76" spans="2:40" s="148" customFormat="1">
      <c r="B76" s="151"/>
      <c r="C76" s="191"/>
      <c r="D76" s="189"/>
      <c r="E76" s="191"/>
      <c r="F76" s="190"/>
      <c r="G76" s="191" t="str">
        <f t="shared" si="0"/>
        <v/>
      </c>
      <c r="H76" s="190"/>
      <c r="I76" s="90"/>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row>
    <row r="77" spans="2:40" s="148" customFormat="1">
      <c r="B77" s="157" t="s">
        <v>52</v>
      </c>
      <c r="C77" s="192">
        <f>SUM(C57:C76)</f>
        <v>0</v>
      </c>
      <c r="D77" s="197">
        <f>SUM(D57:D76)</f>
        <v>0</v>
      </c>
      <c r="E77" s="192">
        <f>SUM(E57:E76)</f>
        <v>0</v>
      </c>
      <c r="F77" s="193"/>
      <c r="G77" s="192">
        <f>SUM(G57:G76)</f>
        <v>0</v>
      </c>
      <c r="H77" s="193"/>
      <c r="I77" s="90"/>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row>
    <row r="78" spans="2:40" s="164" customFormat="1">
      <c r="C78" s="186"/>
      <c r="D78" s="186"/>
      <c r="E78" s="186"/>
      <c r="F78" s="184"/>
      <c r="G78" s="186"/>
      <c r="H78" s="184"/>
      <c r="I78" s="203"/>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row>
    <row r="79" spans="2:40" s="164" customFormat="1">
      <c r="C79" s="186"/>
      <c r="D79" s="186"/>
      <c r="E79" s="186"/>
      <c r="F79" s="184"/>
      <c r="G79" s="186"/>
      <c r="H79" s="184"/>
      <c r="I79" s="203"/>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row>
    <row r="80" spans="2:40" s="164" customFormat="1">
      <c r="C80" s="186"/>
      <c r="D80" s="186"/>
      <c r="E80" s="186"/>
      <c r="F80" s="184"/>
      <c r="G80" s="186"/>
      <c r="H80" s="184"/>
      <c r="I80" s="203"/>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row>
    <row r="81" spans="3:40" s="164" customFormat="1">
      <c r="C81" s="186"/>
      <c r="D81" s="186"/>
      <c r="E81" s="186"/>
      <c r="F81" s="184"/>
      <c r="G81" s="186"/>
      <c r="H81" s="184"/>
      <c r="I81" s="203"/>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row>
    <row r="82" spans="3:40" s="164" customFormat="1">
      <c r="C82" s="186"/>
      <c r="D82" s="186"/>
      <c r="E82" s="186"/>
      <c r="F82" s="184"/>
      <c r="G82" s="186"/>
      <c r="H82" s="184"/>
      <c r="I82" s="203"/>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row>
    <row r="83" spans="3:40" s="164" customFormat="1">
      <c r="C83" s="186"/>
      <c r="D83" s="186"/>
      <c r="E83" s="186"/>
      <c r="F83" s="184"/>
      <c r="G83" s="186"/>
      <c r="H83" s="184"/>
      <c r="I83" s="203"/>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row>
    <row r="84" spans="3:40" s="164" customFormat="1">
      <c r="C84" s="186"/>
      <c r="D84" s="186"/>
      <c r="E84" s="186"/>
      <c r="F84" s="184"/>
      <c r="G84" s="186"/>
      <c r="H84" s="184"/>
      <c r="I84" s="203"/>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row>
    <row r="85" spans="3:40" s="164" customFormat="1">
      <c r="C85" s="186"/>
      <c r="D85" s="186"/>
      <c r="E85" s="186"/>
      <c r="F85" s="184"/>
      <c r="G85" s="186"/>
      <c r="H85" s="184"/>
      <c r="I85" s="203"/>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row>
    <row r="86" spans="3:40" s="164" customFormat="1">
      <c r="C86" s="186"/>
      <c r="D86" s="186"/>
      <c r="E86" s="186"/>
      <c r="F86" s="184"/>
      <c r="G86" s="186"/>
      <c r="H86" s="184"/>
      <c r="I86" s="203"/>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row>
    <row r="87" spans="3:40" s="164" customFormat="1">
      <c r="C87" s="186"/>
      <c r="D87" s="186"/>
      <c r="E87" s="186"/>
      <c r="F87" s="184"/>
      <c r="G87" s="186"/>
      <c r="H87" s="184"/>
      <c r="I87" s="203"/>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row>
    <row r="88" spans="3:40" s="164" customFormat="1">
      <c r="C88" s="186"/>
      <c r="D88" s="186"/>
      <c r="E88" s="186"/>
      <c r="F88" s="184"/>
      <c r="G88" s="186"/>
      <c r="H88" s="184"/>
      <c r="I88" s="203"/>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row>
    <row r="89" spans="3:40" s="164" customFormat="1">
      <c r="C89" s="186"/>
      <c r="D89" s="186"/>
      <c r="E89" s="186"/>
      <c r="F89" s="184"/>
      <c r="G89" s="186"/>
      <c r="H89" s="184"/>
      <c r="I89" s="203"/>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row>
    <row r="90" spans="3:40" s="164" customFormat="1">
      <c r="C90" s="186"/>
      <c r="D90" s="186"/>
      <c r="E90" s="186"/>
      <c r="F90" s="184"/>
      <c r="G90" s="186"/>
      <c r="H90" s="184"/>
      <c r="I90" s="203"/>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row>
    <row r="91" spans="3:40" s="164" customFormat="1">
      <c r="C91" s="186"/>
      <c r="D91" s="186"/>
      <c r="E91" s="186"/>
      <c r="F91" s="184"/>
      <c r="G91" s="186"/>
      <c r="H91" s="184"/>
      <c r="I91" s="203"/>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row>
    <row r="92" spans="3:40" s="164" customFormat="1">
      <c r="C92" s="186"/>
      <c r="D92" s="186"/>
      <c r="E92" s="186"/>
      <c r="F92" s="184"/>
      <c r="G92" s="186"/>
      <c r="H92" s="184"/>
      <c r="I92" s="203"/>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row>
    <row r="93" spans="3:40" s="164" customFormat="1">
      <c r="C93" s="186"/>
      <c r="D93" s="186"/>
      <c r="E93" s="186"/>
      <c r="F93" s="184"/>
      <c r="G93" s="186"/>
      <c r="H93" s="184"/>
      <c r="I93" s="203"/>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row>
    <row r="94" spans="3:40" s="164" customFormat="1">
      <c r="C94" s="186"/>
      <c r="D94" s="186"/>
      <c r="E94" s="186"/>
      <c r="F94" s="184"/>
      <c r="G94" s="186"/>
      <c r="H94" s="184"/>
      <c r="I94" s="203"/>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row>
    <row r="95" spans="3:40" s="164" customFormat="1">
      <c r="C95" s="186"/>
      <c r="D95" s="186"/>
      <c r="E95" s="186"/>
      <c r="F95" s="184"/>
      <c r="G95" s="186"/>
      <c r="H95" s="184"/>
      <c r="I95" s="203"/>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row>
    <row r="96" spans="3:40" s="164" customFormat="1">
      <c r="C96" s="186"/>
      <c r="D96" s="186"/>
      <c r="E96" s="186"/>
      <c r="F96" s="184"/>
      <c r="G96" s="186"/>
      <c r="H96" s="184"/>
      <c r="I96" s="203"/>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row>
    <row r="97" spans="3:40" s="164" customFormat="1">
      <c r="C97" s="186"/>
      <c r="D97" s="186"/>
      <c r="E97" s="186"/>
      <c r="F97" s="184"/>
      <c r="G97" s="186"/>
      <c r="H97" s="184"/>
      <c r="I97" s="203"/>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row>
    <row r="98" spans="3:40" s="164" customFormat="1">
      <c r="C98" s="186"/>
      <c r="D98" s="186"/>
      <c r="E98" s="186"/>
      <c r="F98" s="184"/>
      <c r="G98" s="186"/>
      <c r="H98" s="184"/>
      <c r="I98" s="203"/>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row>
    <row r="99" spans="3:40" s="164" customFormat="1">
      <c r="C99" s="186"/>
      <c r="D99" s="186"/>
      <c r="E99" s="186"/>
      <c r="F99" s="184"/>
      <c r="G99" s="186"/>
      <c r="H99" s="184"/>
      <c r="I99" s="203"/>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row>
    <row r="100" spans="3:40" s="164" customFormat="1">
      <c r="C100" s="186"/>
      <c r="D100" s="186"/>
      <c r="E100" s="186"/>
      <c r="F100" s="184"/>
      <c r="G100" s="186"/>
      <c r="H100" s="184"/>
      <c r="I100" s="203"/>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row>
    <row r="101" spans="3:40" s="164" customFormat="1">
      <c r="C101" s="186"/>
      <c r="D101" s="186"/>
      <c r="E101" s="186"/>
      <c r="F101" s="184"/>
      <c r="G101" s="186"/>
      <c r="H101" s="184"/>
      <c r="I101" s="203"/>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row>
    <row r="102" spans="3:40" s="164" customFormat="1">
      <c r="C102" s="186"/>
      <c r="D102" s="186"/>
      <c r="E102" s="186"/>
      <c r="F102" s="184"/>
      <c r="G102" s="186"/>
      <c r="H102" s="184"/>
      <c r="I102" s="203"/>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row>
    <row r="103" spans="3:40" s="164" customFormat="1">
      <c r="C103" s="186"/>
      <c r="D103" s="186"/>
      <c r="E103" s="186"/>
      <c r="F103" s="184"/>
      <c r="G103" s="186"/>
      <c r="H103" s="184"/>
      <c r="I103" s="203"/>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row>
    <row r="104" spans="3:40" s="164" customFormat="1">
      <c r="C104" s="186"/>
      <c r="D104" s="186"/>
      <c r="E104" s="186"/>
      <c r="F104" s="184"/>
      <c r="G104" s="186"/>
      <c r="H104" s="184"/>
      <c r="I104" s="203"/>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row>
    <row r="105" spans="3:40" s="164" customFormat="1">
      <c r="C105" s="186"/>
      <c r="D105" s="186"/>
      <c r="E105" s="186"/>
      <c r="F105" s="184"/>
      <c r="G105" s="186"/>
      <c r="H105" s="184"/>
      <c r="I105" s="203"/>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row>
    <row r="106" spans="3:40" s="164" customFormat="1">
      <c r="C106" s="186"/>
      <c r="D106" s="186"/>
      <c r="E106" s="186"/>
      <c r="F106" s="184"/>
      <c r="G106" s="186"/>
      <c r="H106" s="184"/>
      <c r="I106" s="203"/>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row>
    <row r="107" spans="3:40" s="164" customFormat="1">
      <c r="C107" s="186"/>
      <c r="D107" s="186"/>
      <c r="E107" s="186"/>
      <c r="F107" s="184"/>
      <c r="G107" s="186"/>
      <c r="H107" s="184"/>
      <c r="I107" s="203"/>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row>
    <row r="108" spans="3:40" s="164" customFormat="1">
      <c r="C108" s="186"/>
      <c r="D108" s="186"/>
      <c r="E108" s="186"/>
      <c r="F108" s="184"/>
      <c r="G108" s="186"/>
      <c r="H108" s="184"/>
      <c r="I108" s="203"/>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row>
    <row r="109" spans="3:40" s="164" customFormat="1">
      <c r="C109" s="186"/>
      <c r="D109" s="186"/>
      <c r="E109" s="186"/>
      <c r="F109" s="184"/>
      <c r="G109" s="186"/>
      <c r="H109" s="184"/>
      <c r="I109" s="203"/>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row>
    <row r="110" spans="3:40" s="164" customFormat="1">
      <c r="C110" s="186"/>
      <c r="D110" s="186"/>
      <c r="E110" s="186"/>
      <c r="F110" s="184"/>
      <c r="G110" s="186"/>
      <c r="H110" s="184"/>
      <c r="I110" s="203"/>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row>
    <row r="111" spans="3:40" s="164" customFormat="1">
      <c r="C111" s="186"/>
      <c r="D111" s="186"/>
      <c r="E111" s="186"/>
      <c r="F111" s="184"/>
      <c r="G111" s="186"/>
      <c r="H111" s="184"/>
      <c r="I111" s="203"/>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row>
    <row r="112" spans="3:40" s="164" customFormat="1">
      <c r="C112" s="186"/>
      <c r="D112" s="186"/>
      <c r="E112" s="186"/>
      <c r="F112" s="184"/>
      <c r="G112" s="186"/>
      <c r="H112" s="184"/>
      <c r="I112" s="203"/>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row>
    <row r="113" spans="3:40" s="164" customFormat="1">
      <c r="C113" s="186"/>
      <c r="D113" s="186"/>
      <c r="E113" s="186"/>
      <c r="F113" s="184"/>
      <c r="G113" s="186"/>
      <c r="H113" s="184"/>
      <c r="I113" s="203"/>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row>
    <row r="114" spans="3:40" s="164" customFormat="1">
      <c r="C114" s="186"/>
      <c r="D114" s="186"/>
      <c r="E114" s="186"/>
      <c r="F114" s="184"/>
      <c r="G114" s="186"/>
      <c r="H114" s="184"/>
      <c r="I114" s="203"/>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row>
    <row r="115" spans="3:40" s="164" customFormat="1">
      <c r="C115" s="186"/>
      <c r="D115" s="186"/>
      <c r="E115" s="186"/>
      <c r="F115" s="184"/>
      <c r="G115" s="186"/>
      <c r="H115" s="184"/>
      <c r="I115" s="203"/>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row>
    <row r="116" spans="3:40" s="164" customFormat="1">
      <c r="C116" s="186"/>
      <c r="D116" s="186"/>
      <c r="E116" s="186"/>
      <c r="F116" s="184"/>
      <c r="G116" s="186"/>
      <c r="H116" s="184"/>
      <c r="I116" s="203"/>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row>
    <row r="117" spans="3:40" s="164" customFormat="1">
      <c r="C117" s="186"/>
      <c r="D117" s="186"/>
      <c r="E117" s="186"/>
      <c r="F117" s="184"/>
      <c r="G117" s="186"/>
      <c r="H117" s="184"/>
      <c r="I117" s="203"/>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row>
    <row r="118" spans="3:40" s="164" customFormat="1">
      <c r="C118" s="186"/>
      <c r="D118" s="186"/>
      <c r="E118" s="186"/>
      <c r="F118" s="184"/>
      <c r="G118" s="186"/>
      <c r="H118" s="184"/>
      <c r="I118" s="203"/>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row>
    <row r="119" spans="3:40" s="164" customFormat="1">
      <c r="C119" s="186"/>
      <c r="D119" s="186"/>
      <c r="E119" s="186"/>
      <c r="F119" s="184"/>
      <c r="G119" s="186"/>
      <c r="H119" s="184"/>
      <c r="I119" s="203"/>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row>
    <row r="120" spans="3:40" s="164" customFormat="1">
      <c r="C120" s="186"/>
      <c r="D120" s="186"/>
      <c r="E120" s="186"/>
      <c r="F120" s="184"/>
      <c r="G120" s="186"/>
      <c r="H120" s="184"/>
      <c r="I120" s="203"/>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row>
    <row r="121" spans="3:40" s="164" customFormat="1">
      <c r="C121" s="186"/>
      <c r="D121" s="186"/>
      <c r="E121" s="186"/>
      <c r="F121" s="184"/>
      <c r="G121" s="186"/>
      <c r="H121" s="184"/>
      <c r="I121" s="203"/>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row>
    <row r="122" spans="3:40" s="164" customFormat="1">
      <c r="C122" s="186"/>
      <c r="D122" s="186"/>
      <c r="E122" s="186"/>
      <c r="F122" s="184"/>
      <c r="G122" s="186"/>
      <c r="H122" s="184"/>
      <c r="I122" s="203"/>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row>
    <row r="123" spans="3:40" s="164" customFormat="1">
      <c r="C123" s="186"/>
      <c r="D123" s="186"/>
      <c r="E123" s="186"/>
      <c r="F123" s="184"/>
      <c r="G123" s="186"/>
      <c r="H123" s="184"/>
      <c r="I123" s="203"/>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row>
    <row r="124" spans="3:40" s="164" customFormat="1">
      <c r="C124" s="186"/>
      <c r="D124" s="186"/>
      <c r="E124" s="186"/>
      <c r="F124" s="184"/>
      <c r="G124" s="186"/>
      <c r="H124" s="184"/>
      <c r="I124" s="203"/>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row>
    <row r="125" spans="3:40" s="164" customFormat="1">
      <c r="C125" s="186"/>
      <c r="D125" s="186"/>
      <c r="E125" s="186"/>
      <c r="F125" s="184"/>
      <c r="G125" s="186"/>
      <c r="H125" s="184"/>
      <c r="I125" s="203"/>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row>
    <row r="126" spans="3:40" s="164" customFormat="1">
      <c r="C126" s="186"/>
      <c r="D126" s="186"/>
      <c r="E126" s="186"/>
      <c r="F126" s="184"/>
      <c r="G126" s="186"/>
      <c r="H126" s="184"/>
      <c r="I126" s="203"/>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row>
    <row r="127" spans="3:40" s="164" customFormat="1">
      <c r="C127" s="186"/>
      <c r="D127" s="186"/>
      <c r="E127" s="186"/>
      <c r="F127" s="184"/>
      <c r="G127" s="186"/>
      <c r="H127" s="184"/>
      <c r="I127" s="203"/>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row>
    <row r="128" spans="3:40" s="164" customFormat="1">
      <c r="C128" s="186"/>
      <c r="D128" s="186"/>
      <c r="E128" s="186"/>
      <c r="F128" s="184"/>
      <c r="G128" s="186"/>
      <c r="H128" s="184"/>
      <c r="I128" s="203"/>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row>
    <row r="129" spans="3:40" s="164" customFormat="1">
      <c r="C129" s="186"/>
      <c r="D129" s="186"/>
      <c r="E129" s="186"/>
      <c r="F129" s="184"/>
      <c r="G129" s="186"/>
      <c r="H129" s="184"/>
      <c r="I129" s="203"/>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row>
    <row r="130" spans="3:40" s="164" customFormat="1">
      <c r="C130" s="186"/>
      <c r="D130" s="186"/>
      <c r="E130" s="186"/>
      <c r="F130" s="184"/>
      <c r="G130" s="186"/>
      <c r="H130" s="184"/>
      <c r="I130" s="203"/>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row>
    <row r="131" spans="3:40" s="164" customFormat="1">
      <c r="C131" s="186"/>
      <c r="D131" s="186"/>
      <c r="E131" s="186"/>
      <c r="F131" s="184"/>
      <c r="G131" s="186"/>
      <c r="H131" s="184"/>
      <c r="I131" s="203"/>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row>
    <row r="132" spans="3:40" s="164" customFormat="1">
      <c r="C132" s="186"/>
      <c r="D132" s="186"/>
      <c r="E132" s="186"/>
      <c r="F132" s="184"/>
      <c r="G132" s="186"/>
      <c r="H132" s="184"/>
      <c r="I132" s="203"/>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row>
    <row r="133" spans="3:40" s="164" customFormat="1">
      <c r="C133" s="186"/>
      <c r="D133" s="186"/>
      <c r="E133" s="186"/>
      <c r="F133" s="184"/>
      <c r="G133" s="186"/>
      <c r="H133" s="184"/>
      <c r="I133" s="203"/>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row>
    <row r="134" spans="3:40" s="164" customFormat="1">
      <c r="C134" s="186"/>
      <c r="D134" s="186"/>
      <c r="E134" s="186"/>
      <c r="F134" s="184"/>
      <c r="G134" s="186"/>
      <c r="H134" s="184"/>
      <c r="I134" s="203"/>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row>
    <row r="135" spans="3:40" s="164" customFormat="1">
      <c r="C135" s="186"/>
      <c r="D135" s="186"/>
      <c r="E135" s="186"/>
      <c r="F135" s="184"/>
      <c r="G135" s="186"/>
      <c r="H135" s="184"/>
      <c r="I135" s="203"/>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row>
    <row r="136" spans="3:40" s="164" customFormat="1">
      <c r="C136" s="186"/>
      <c r="D136" s="186"/>
      <c r="E136" s="186"/>
      <c r="F136" s="184"/>
      <c r="G136" s="186"/>
      <c r="H136" s="184"/>
      <c r="I136" s="203"/>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row>
    <row r="137" spans="3:40" s="164" customFormat="1">
      <c r="C137" s="186"/>
      <c r="D137" s="186"/>
      <c r="E137" s="186"/>
      <c r="F137" s="184"/>
      <c r="G137" s="186"/>
      <c r="H137" s="184"/>
      <c r="I137" s="203"/>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row>
    <row r="138" spans="3:40" s="164" customFormat="1">
      <c r="C138" s="186"/>
      <c r="D138" s="186"/>
      <c r="E138" s="186"/>
      <c r="F138" s="184"/>
      <c r="G138" s="186"/>
      <c r="H138" s="184"/>
      <c r="I138" s="203"/>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row>
    <row r="139" spans="3:40" s="164" customFormat="1">
      <c r="C139" s="186"/>
      <c r="D139" s="186"/>
      <c r="E139" s="186"/>
      <c r="F139" s="184"/>
      <c r="G139" s="186"/>
      <c r="H139" s="184"/>
      <c r="I139" s="203"/>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row>
    <row r="140" spans="3:40" s="164" customFormat="1">
      <c r="C140" s="186"/>
      <c r="D140" s="186"/>
      <c r="E140" s="186"/>
      <c r="F140" s="184"/>
      <c r="G140" s="186"/>
      <c r="H140" s="184"/>
      <c r="I140" s="203"/>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row>
    <row r="141" spans="3:40" s="164" customFormat="1">
      <c r="C141" s="186"/>
      <c r="D141" s="186"/>
      <c r="E141" s="186"/>
      <c r="F141" s="184"/>
      <c r="G141" s="186"/>
      <c r="H141" s="184"/>
      <c r="I141" s="203"/>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row>
    <row r="142" spans="3:40" s="164" customFormat="1">
      <c r="C142" s="186"/>
      <c r="D142" s="186"/>
      <c r="E142" s="186"/>
      <c r="F142" s="184"/>
      <c r="G142" s="186"/>
      <c r="H142" s="184"/>
      <c r="I142" s="203"/>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row>
    <row r="143" spans="3:40" s="164" customFormat="1">
      <c r="C143" s="186"/>
      <c r="D143" s="186"/>
      <c r="E143" s="186"/>
      <c r="F143" s="184"/>
      <c r="G143" s="186"/>
      <c r="H143" s="184"/>
      <c r="I143" s="203"/>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row>
    <row r="144" spans="3:40" s="164" customFormat="1">
      <c r="C144" s="186"/>
      <c r="D144" s="186"/>
      <c r="E144" s="186"/>
      <c r="F144" s="184"/>
      <c r="G144" s="186"/>
      <c r="H144" s="184"/>
      <c r="I144" s="203"/>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row>
    <row r="145" spans="3:40" s="164" customFormat="1">
      <c r="C145" s="186"/>
      <c r="D145" s="186"/>
      <c r="E145" s="186"/>
      <c r="F145" s="184"/>
      <c r="G145" s="186"/>
      <c r="H145" s="184"/>
      <c r="I145" s="203"/>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row>
    <row r="146" spans="3:40" s="164" customFormat="1">
      <c r="C146" s="186"/>
      <c r="D146" s="186"/>
      <c r="E146" s="186"/>
      <c r="F146" s="184"/>
      <c r="G146" s="186"/>
      <c r="H146" s="184"/>
      <c r="I146" s="203"/>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row>
    <row r="147" spans="3:40" s="164" customFormat="1">
      <c r="C147" s="186"/>
      <c r="D147" s="186"/>
      <c r="E147" s="186"/>
      <c r="F147" s="184"/>
      <c r="G147" s="186"/>
      <c r="H147" s="184"/>
      <c r="I147" s="203"/>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row>
    <row r="148" spans="3:40" s="164" customFormat="1">
      <c r="C148" s="186"/>
      <c r="D148" s="186"/>
      <c r="E148" s="186"/>
      <c r="F148" s="184"/>
      <c r="G148" s="186"/>
      <c r="H148" s="184"/>
      <c r="I148" s="203"/>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6"/>
      <c r="AL148" s="186"/>
      <c r="AM148" s="186"/>
      <c r="AN148" s="186"/>
    </row>
    <row r="149" spans="3:40" s="164" customFormat="1">
      <c r="C149" s="186"/>
      <c r="D149" s="186"/>
      <c r="E149" s="186"/>
      <c r="F149" s="184"/>
      <c r="G149" s="186"/>
      <c r="H149" s="184"/>
      <c r="I149" s="203"/>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row>
    <row r="150" spans="3:40" s="164" customFormat="1">
      <c r="C150" s="186"/>
      <c r="D150" s="186"/>
      <c r="E150" s="186"/>
      <c r="F150" s="184"/>
      <c r="G150" s="186"/>
      <c r="H150" s="184"/>
      <c r="I150" s="203"/>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6"/>
      <c r="AL150" s="186"/>
      <c r="AM150" s="186"/>
      <c r="AN150" s="186"/>
    </row>
    <row r="151" spans="3:40" s="164" customFormat="1">
      <c r="C151" s="186"/>
      <c r="D151" s="186"/>
      <c r="E151" s="186"/>
      <c r="F151" s="184"/>
      <c r="G151" s="186"/>
      <c r="H151" s="184"/>
      <c r="I151" s="203"/>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row>
    <row r="152" spans="3:40" s="164" customFormat="1">
      <c r="C152" s="186"/>
      <c r="D152" s="186"/>
      <c r="E152" s="186"/>
      <c r="F152" s="184"/>
      <c r="G152" s="186"/>
      <c r="H152" s="184"/>
      <c r="I152" s="203"/>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row>
    <row r="153" spans="3:40" s="164" customFormat="1">
      <c r="C153" s="186"/>
      <c r="D153" s="186"/>
      <c r="E153" s="186"/>
      <c r="F153" s="184"/>
      <c r="G153" s="186"/>
      <c r="H153" s="184"/>
      <c r="I153" s="203"/>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row>
    <row r="154" spans="3:40" s="164" customFormat="1">
      <c r="C154" s="186"/>
      <c r="D154" s="186"/>
      <c r="E154" s="186"/>
      <c r="F154" s="184"/>
      <c r="G154" s="186"/>
      <c r="H154" s="184"/>
      <c r="I154" s="203"/>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row>
    <row r="155" spans="3:40" s="164" customFormat="1">
      <c r="C155" s="186"/>
      <c r="D155" s="186"/>
      <c r="E155" s="186"/>
      <c r="F155" s="184"/>
      <c r="G155" s="186"/>
      <c r="H155" s="184"/>
      <c r="I155" s="203"/>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row>
    <row r="156" spans="3:40" s="164" customFormat="1">
      <c r="C156" s="186"/>
      <c r="D156" s="186"/>
      <c r="E156" s="186"/>
      <c r="F156" s="184"/>
      <c r="G156" s="186"/>
      <c r="H156" s="184"/>
      <c r="I156" s="203"/>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row>
    <row r="157" spans="3:40" s="164" customFormat="1">
      <c r="C157" s="186"/>
      <c r="D157" s="186"/>
      <c r="E157" s="186"/>
      <c r="F157" s="184"/>
      <c r="G157" s="186"/>
      <c r="H157" s="184"/>
      <c r="I157" s="203"/>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row>
    <row r="158" spans="3:40" s="164" customFormat="1">
      <c r="C158" s="186"/>
      <c r="D158" s="186"/>
      <c r="E158" s="186"/>
      <c r="F158" s="184"/>
      <c r="G158" s="186"/>
      <c r="H158" s="184"/>
      <c r="I158" s="203"/>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row>
    <row r="159" spans="3:40" s="164" customFormat="1">
      <c r="C159" s="186"/>
      <c r="D159" s="186"/>
      <c r="E159" s="186"/>
      <c r="F159" s="184"/>
      <c r="G159" s="186"/>
      <c r="H159" s="184"/>
      <c r="I159" s="203"/>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row>
    <row r="160" spans="3:40" s="164" customFormat="1">
      <c r="C160" s="186"/>
      <c r="D160" s="186"/>
      <c r="E160" s="186"/>
      <c r="F160" s="184"/>
      <c r="G160" s="186"/>
      <c r="H160" s="184"/>
      <c r="I160" s="203"/>
      <c r="J160" s="186"/>
      <c r="K160" s="186"/>
      <c r="L160" s="186"/>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6"/>
      <c r="AL160" s="186"/>
      <c r="AM160" s="186"/>
      <c r="AN160" s="186"/>
    </row>
    <row r="161" spans="3:40" s="164" customFormat="1">
      <c r="C161" s="186"/>
      <c r="D161" s="186"/>
      <c r="E161" s="186"/>
      <c r="F161" s="184"/>
      <c r="G161" s="186"/>
      <c r="H161" s="184"/>
      <c r="I161" s="203"/>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row>
    <row r="162" spans="3:40" s="164" customFormat="1">
      <c r="C162" s="186"/>
      <c r="D162" s="186"/>
      <c r="E162" s="186"/>
      <c r="F162" s="184"/>
      <c r="G162" s="186"/>
      <c r="H162" s="184"/>
      <c r="I162" s="203"/>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row>
    <row r="163" spans="3:40" s="164" customFormat="1">
      <c r="C163" s="186"/>
      <c r="D163" s="186"/>
      <c r="E163" s="186"/>
      <c r="F163" s="184"/>
      <c r="G163" s="186"/>
      <c r="H163" s="184"/>
      <c r="I163" s="203"/>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row>
    <row r="164" spans="3:40" s="164" customFormat="1">
      <c r="C164" s="186"/>
      <c r="D164" s="186"/>
      <c r="E164" s="186"/>
      <c r="F164" s="184"/>
      <c r="G164" s="186"/>
      <c r="H164" s="184"/>
      <c r="I164" s="203"/>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row>
    <row r="165" spans="3:40" s="164" customFormat="1">
      <c r="C165" s="186"/>
      <c r="D165" s="186"/>
      <c r="E165" s="186"/>
      <c r="F165" s="184"/>
      <c r="G165" s="186"/>
      <c r="H165" s="184"/>
      <c r="I165" s="203"/>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row>
    <row r="166" spans="3:40" s="164" customFormat="1">
      <c r="C166" s="186"/>
      <c r="D166" s="186"/>
      <c r="E166" s="186"/>
      <c r="F166" s="184"/>
      <c r="G166" s="186"/>
      <c r="H166" s="184"/>
      <c r="I166" s="203"/>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6"/>
      <c r="AL166" s="186"/>
      <c r="AM166" s="186"/>
      <c r="AN166" s="186"/>
    </row>
    <row r="167" spans="3:40" s="164" customFormat="1">
      <c r="C167" s="186"/>
      <c r="D167" s="186"/>
      <c r="E167" s="186"/>
      <c r="F167" s="184"/>
      <c r="G167" s="186"/>
      <c r="H167" s="184"/>
      <c r="I167" s="203"/>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6"/>
      <c r="AL167" s="186"/>
      <c r="AM167" s="186"/>
      <c r="AN167" s="186"/>
    </row>
    <row r="168" spans="3:40" s="164" customFormat="1">
      <c r="C168" s="186"/>
      <c r="D168" s="186"/>
      <c r="E168" s="186"/>
      <c r="F168" s="184"/>
      <c r="G168" s="186"/>
      <c r="H168" s="184"/>
      <c r="I168" s="203"/>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row>
    <row r="169" spans="3:40" s="164" customFormat="1">
      <c r="C169" s="186"/>
      <c r="D169" s="186"/>
      <c r="E169" s="186"/>
      <c r="F169" s="184"/>
      <c r="G169" s="186"/>
      <c r="H169" s="184"/>
      <c r="I169" s="203"/>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6"/>
      <c r="AL169" s="186"/>
      <c r="AM169" s="186"/>
      <c r="AN169" s="186"/>
    </row>
    <row r="170" spans="3:40" s="164" customFormat="1">
      <c r="C170" s="186"/>
      <c r="D170" s="186"/>
      <c r="E170" s="186"/>
      <c r="F170" s="184"/>
      <c r="G170" s="186"/>
      <c r="H170" s="184"/>
      <c r="I170" s="203"/>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c r="AK170" s="186"/>
      <c r="AL170" s="186"/>
      <c r="AM170" s="186"/>
      <c r="AN170" s="186"/>
    </row>
    <row r="171" spans="3:40" s="164" customFormat="1">
      <c r="C171" s="186"/>
      <c r="D171" s="186"/>
      <c r="E171" s="186"/>
      <c r="F171" s="184"/>
      <c r="G171" s="186"/>
      <c r="H171" s="184"/>
      <c r="I171" s="203"/>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row>
    <row r="172" spans="3:40" s="164" customFormat="1">
      <c r="C172" s="186"/>
      <c r="D172" s="186"/>
      <c r="E172" s="186"/>
      <c r="F172" s="184"/>
      <c r="G172" s="186"/>
      <c r="H172" s="184"/>
      <c r="I172" s="203"/>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row>
    <row r="173" spans="3:40" s="164" customFormat="1">
      <c r="C173" s="186"/>
      <c r="D173" s="186"/>
      <c r="E173" s="186"/>
      <c r="F173" s="184"/>
      <c r="G173" s="186"/>
      <c r="H173" s="184"/>
      <c r="I173" s="203"/>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c r="AK173" s="186"/>
      <c r="AL173" s="186"/>
      <c r="AM173" s="186"/>
      <c r="AN173" s="186"/>
    </row>
    <row r="174" spans="3:40" s="164" customFormat="1">
      <c r="C174" s="186"/>
      <c r="D174" s="186"/>
      <c r="E174" s="186"/>
      <c r="F174" s="184"/>
      <c r="G174" s="186"/>
      <c r="H174" s="184"/>
      <c r="I174" s="203"/>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6"/>
      <c r="AK174" s="186"/>
      <c r="AL174" s="186"/>
      <c r="AM174" s="186"/>
      <c r="AN174" s="186"/>
    </row>
    <row r="175" spans="3:40" s="164" customFormat="1">
      <c r="C175" s="186"/>
      <c r="D175" s="186"/>
      <c r="E175" s="186"/>
      <c r="F175" s="184"/>
      <c r="G175" s="186"/>
      <c r="H175" s="184"/>
      <c r="I175" s="203"/>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6"/>
      <c r="AL175" s="186"/>
      <c r="AM175" s="186"/>
      <c r="AN175" s="186"/>
    </row>
    <row r="176" spans="3:40" s="164" customFormat="1">
      <c r="C176" s="186"/>
      <c r="D176" s="186"/>
      <c r="E176" s="186"/>
      <c r="F176" s="184"/>
      <c r="G176" s="186"/>
      <c r="H176" s="184"/>
      <c r="I176" s="203"/>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6"/>
      <c r="AL176" s="186"/>
      <c r="AM176" s="186"/>
      <c r="AN176" s="186"/>
    </row>
    <row r="177" spans="3:40" s="164" customFormat="1">
      <c r="C177" s="186"/>
      <c r="D177" s="186"/>
      <c r="E177" s="186"/>
      <c r="F177" s="184"/>
      <c r="G177" s="186"/>
      <c r="H177" s="184"/>
      <c r="I177" s="203"/>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c r="AK177" s="186"/>
      <c r="AL177" s="186"/>
      <c r="AM177" s="186"/>
      <c r="AN177" s="186"/>
    </row>
    <row r="178" spans="3:40" s="164" customFormat="1">
      <c r="C178" s="186"/>
      <c r="D178" s="186"/>
      <c r="E178" s="186"/>
      <c r="F178" s="184"/>
      <c r="G178" s="186"/>
      <c r="H178" s="184"/>
      <c r="I178" s="203"/>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row>
    <row r="179" spans="3:40" s="164" customFormat="1">
      <c r="C179" s="186"/>
      <c r="D179" s="186"/>
      <c r="E179" s="186"/>
      <c r="F179" s="184"/>
      <c r="G179" s="186"/>
      <c r="H179" s="184"/>
      <c r="I179" s="203"/>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c r="AK179" s="186"/>
      <c r="AL179" s="186"/>
      <c r="AM179" s="186"/>
      <c r="AN179" s="186"/>
    </row>
    <row r="180" spans="3:40" s="164" customFormat="1">
      <c r="C180" s="186"/>
      <c r="D180" s="186"/>
      <c r="E180" s="186"/>
      <c r="F180" s="184"/>
      <c r="G180" s="186"/>
      <c r="H180" s="184"/>
      <c r="I180" s="203"/>
      <c r="J180" s="186"/>
      <c r="K180" s="186"/>
      <c r="L180" s="186"/>
      <c r="M180" s="186"/>
      <c r="N180" s="186"/>
      <c r="O180" s="186"/>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row>
    <row r="181" spans="3:40" s="164" customFormat="1">
      <c r="C181" s="186"/>
      <c r="D181" s="186"/>
      <c r="E181" s="186"/>
      <c r="F181" s="184"/>
      <c r="G181" s="186"/>
      <c r="H181" s="184"/>
      <c r="I181" s="203"/>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6"/>
      <c r="AL181" s="186"/>
      <c r="AM181" s="186"/>
      <c r="AN181" s="186"/>
    </row>
    <row r="182" spans="3:40" s="164" customFormat="1">
      <c r="C182" s="186"/>
      <c r="D182" s="186"/>
      <c r="E182" s="186"/>
      <c r="F182" s="184"/>
      <c r="G182" s="186"/>
      <c r="H182" s="184"/>
      <c r="I182" s="203"/>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row>
    <row r="183" spans="3:40" s="164" customFormat="1">
      <c r="C183" s="186"/>
      <c r="D183" s="186"/>
      <c r="E183" s="186"/>
      <c r="F183" s="184"/>
      <c r="G183" s="186"/>
      <c r="H183" s="184"/>
      <c r="I183" s="203"/>
      <c r="J183" s="186"/>
      <c r="K183" s="186"/>
      <c r="L183" s="186"/>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6"/>
      <c r="AL183" s="186"/>
      <c r="AM183" s="186"/>
      <c r="AN183" s="186"/>
    </row>
    <row r="184" spans="3:40" s="164" customFormat="1">
      <c r="C184" s="186"/>
      <c r="D184" s="186"/>
      <c r="E184" s="186"/>
      <c r="F184" s="184"/>
      <c r="G184" s="186"/>
      <c r="H184" s="184"/>
      <c r="I184" s="203"/>
      <c r="J184" s="186"/>
      <c r="K184" s="186"/>
      <c r="L184" s="186"/>
      <c r="M184" s="186"/>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186"/>
      <c r="AL184" s="186"/>
      <c r="AM184" s="186"/>
      <c r="AN184" s="186"/>
    </row>
    <row r="185" spans="3:40" s="164" customFormat="1">
      <c r="C185" s="186"/>
      <c r="D185" s="186"/>
      <c r="E185" s="186"/>
      <c r="F185" s="184"/>
      <c r="G185" s="186"/>
      <c r="H185" s="184"/>
      <c r="I185" s="203"/>
      <c r="J185" s="186"/>
      <c r="K185" s="186"/>
      <c r="L185" s="186"/>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6"/>
      <c r="AL185" s="186"/>
      <c r="AM185" s="186"/>
      <c r="AN185" s="186"/>
    </row>
    <row r="186" spans="3:40" s="164" customFormat="1">
      <c r="C186" s="186"/>
      <c r="D186" s="186"/>
      <c r="E186" s="186"/>
      <c r="F186" s="184"/>
      <c r="G186" s="186"/>
      <c r="H186" s="184"/>
      <c r="I186" s="203"/>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6"/>
      <c r="AL186" s="186"/>
      <c r="AM186" s="186"/>
      <c r="AN186" s="186"/>
    </row>
    <row r="187" spans="3:40" s="164" customFormat="1">
      <c r="C187" s="186"/>
      <c r="D187" s="186"/>
      <c r="E187" s="186"/>
      <c r="F187" s="184"/>
      <c r="G187" s="186"/>
      <c r="H187" s="184"/>
      <c r="I187" s="203"/>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row>
    <row r="188" spans="3:40" s="164" customFormat="1">
      <c r="C188" s="186"/>
      <c r="D188" s="186"/>
      <c r="E188" s="186"/>
      <c r="F188" s="184"/>
      <c r="G188" s="186"/>
      <c r="H188" s="184"/>
      <c r="I188" s="203"/>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row>
    <row r="189" spans="3:40" s="164" customFormat="1">
      <c r="C189" s="186"/>
      <c r="D189" s="186"/>
      <c r="E189" s="186"/>
      <c r="F189" s="184"/>
      <c r="G189" s="186"/>
      <c r="H189" s="184"/>
      <c r="I189" s="203"/>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6"/>
      <c r="AL189" s="186"/>
      <c r="AM189" s="186"/>
      <c r="AN189" s="186"/>
    </row>
    <row r="190" spans="3:40" s="164" customFormat="1">
      <c r="C190" s="186"/>
      <c r="D190" s="186"/>
      <c r="E190" s="186"/>
      <c r="F190" s="184"/>
      <c r="G190" s="186"/>
      <c r="H190" s="184"/>
      <c r="I190" s="203"/>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row>
    <row r="191" spans="3:40" s="164" customFormat="1">
      <c r="C191" s="186"/>
      <c r="D191" s="186"/>
      <c r="E191" s="186"/>
      <c r="F191" s="184"/>
      <c r="G191" s="186"/>
      <c r="H191" s="184"/>
      <c r="I191" s="203"/>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row>
    <row r="192" spans="3:40" s="164" customFormat="1">
      <c r="C192" s="186"/>
      <c r="D192" s="186"/>
      <c r="E192" s="186"/>
      <c r="F192" s="184"/>
      <c r="G192" s="186"/>
      <c r="H192" s="184"/>
      <c r="I192" s="203"/>
      <c r="J192" s="186"/>
      <c r="K192" s="186"/>
      <c r="L192" s="186"/>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6"/>
      <c r="AL192" s="186"/>
      <c r="AM192" s="186"/>
      <c r="AN192" s="186"/>
    </row>
    <row r="193" spans="3:40" s="164" customFormat="1">
      <c r="C193" s="186"/>
      <c r="D193" s="186"/>
      <c r="E193" s="186"/>
      <c r="F193" s="184"/>
      <c r="G193" s="186"/>
      <c r="H193" s="184"/>
      <c r="I193" s="203"/>
      <c r="J193" s="186"/>
      <c r="K193" s="186"/>
      <c r="L193" s="186"/>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6"/>
      <c r="AL193" s="186"/>
      <c r="AM193" s="186"/>
      <c r="AN193" s="186"/>
    </row>
    <row r="194" spans="3:40" s="164" customFormat="1">
      <c r="C194" s="186"/>
      <c r="D194" s="186"/>
      <c r="E194" s="186"/>
      <c r="F194" s="184"/>
      <c r="G194" s="186"/>
      <c r="H194" s="184"/>
      <c r="I194" s="203"/>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6"/>
      <c r="AL194" s="186"/>
      <c r="AM194" s="186"/>
      <c r="AN194" s="186"/>
    </row>
    <row r="195" spans="3:40" s="164" customFormat="1">
      <c r="C195" s="186"/>
      <c r="D195" s="186"/>
      <c r="E195" s="186"/>
      <c r="F195" s="184"/>
      <c r="G195" s="186"/>
      <c r="H195" s="184"/>
      <c r="I195" s="203"/>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6"/>
      <c r="AL195" s="186"/>
      <c r="AM195" s="186"/>
      <c r="AN195" s="186"/>
    </row>
    <row r="196" spans="3:40" s="164" customFormat="1">
      <c r="C196" s="186"/>
      <c r="D196" s="186"/>
      <c r="E196" s="186"/>
      <c r="F196" s="184"/>
      <c r="G196" s="186"/>
      <c r="H196" s="184"/>
      <c r="I196" s="203"/>
      <c r="J196" s="186"/>
      <c r="K196" s="186"/>
      <c r="L196" s="186"/>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6"/>
      <c r="AL196" s="186"/>
      <c r="AM196" s="186"/>
      <c r="AN196" s="186"/>
    </row>
    <row r="197" spans="3:40" s="164" customFormat="1">
      <c r="C197" s="186"/>
      <c r="D197" s="186"/>
      <c r="E197" s="186"/>
      <c r="F197" s="184"/>
      <c r="G197" s="186"/>
      <c r="H197" s="184"/>
      <c r="I197" s="203"/>
      <c r="J197" s="186"/>
      <c r="K197" s="186"/>
      <c r="L197" s="186"/>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6"/>
      <c r="AL197" s="186"/>
      <c r="AM197" s="186"/>
      <c r="AN197" s="186"/>
    </row>
    <row r="198" spans="3:40" s="164" customFormat="1">
      <c r="C198" s="186"/>
      <c r="D198" s="186"/>
      <c r="E198" s="186"/>
      <c r="F198" s="184"/>
      <c r="G198" s="186"/>
      <c r="H198" s="184"/>
      <c r="I198" s="203"/>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row>
    <row r="199" spans="3:40" s="164" customFormat="1">
      <c r="C199" s="186"/>
      <c r="D199" s="186"/>
      <c r="E199" s="186"/>
      <c r="F199" s="184"/>
      <c r="G199" s="186"/>
      <c r="H199" s="184"/>
      <c r="I199" s="203"/>
      <c r="J199" s="186"/>
      <c r="K199" s="186"/>
      <c r="L199" s="186"/>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6"/>
      <c r="AL199" s="186"/>
      <c r="AM199" s="186"/>
      <c r="AN199" s="186"/>
    </row>
    <row r="200" spans="3:40" s="164" customFormat="1">
      <c r="C200" s="186"/>
      <c r="D200" s="186"/>
      <c r="E200" s="186"/>
      <c r="F200" s="184"/>
      <c r="G200" s="186"/>
      <c r="H200" s="184"/>
      <c r="I200" s="203"/>
      <c r="J200" s="186"/>
      <c r="K200" s="186"/>
      <c r="L200" s="186"/>
      <c r="M200" s="186"/>
      <c r="N200" s="186"/>
      <c r="O200" s="186"/>
      <c r="P200" s="186"/>
      <c r="Q200" s="186"/>
      <c r="R200" s="186"/>
      <c r="S200" s="186"/>
      <c r="T200" s="186"/>
      <c r="U200" s="186"/>
      <c r="V200" s="186"/>
      <c r="W200" s="186"/>
      <c r="X200" s="186"/>
      <c r="Y200" s="186"/>
      <c r="Z200" s="186"/>
      <c r="AA200" s="186"/>
      <c r="AB200" s="186"/>
      <c r="AC200" s="186"/>
      <c r="AD200" s="186"/>
      <c r="AE200" s="186"/>
      <c r="AF200" s="186"/>
      <c r="AG200" s="186"/>
      <c r="AH200" s="186"/>
      <c r="AI200" s="186"/>
      <c r="AJ200" s="186"/>
      <c r="AK200" s="186"/>
      <c r="AL200" s="186"/>
      <c r="AM200" s="186"/>
      <c r="AN200" s="186"/>
    </row>
    <row r="201" spans="3:40" s="164" customFormat="1">
      <c r="C201" s="186"/>
      <c r="D201" s="186"/>
      <c r="E201" s="186"/>
      <c r="F201" s="184"/>
      <c r="G201" s="186"/>
      <c r="H201" s="184"/>
      <c r="I201" s="203"/>
      <c r="J201" s="186"/>
      <c r="K201" s="186"/>
      <c r="L201" s="186"/>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6"/>
      <c r="AL201" s="186"/>
      <c r="AM201" s="186"/>
      <c r="AN201" s="186"/>
    </row>
    <row r="202" spans="3:40" s="164" customFormat="1">
      <c r="C202" s="186"/>
      <c r="D202" s="186"/>
      <c r="E202" s="186"/>
      <c r="F202" s="184"/>
      <c r="G202" s="186"/>
      <c r="H202" s="184"/>
      <c r="I202" s="203"/>
      <c r="J202" s="186"/>
      <c r="K202" s="186"/>
      <c r="L202" s="186"/>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6"/>
      <c r="AL202" s="186"/>
      <c r="AM202" s="186"/>
      <c r="AN202" s="186"/>
    </row>
    <row r="203" spans="3:40" s="164" customFormat="1">
      <c r="C203" s="186"/>
      <c r="D203" s="186"/>
      <c r="E203" s="186"/>
      <c r="F203" s="184"/>
      <c r="G203" s="186"/>
      <c r="H203" s="184"/>
      <c r="I203" s="203"/>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row>
    <row r="204" spans="3:40" s="164" customFormat="1">
      <c r="C204" s="186"/>
      <c r="D204" s="186"/>
      <c r="E204" s="186"/>
      <c r="F204" s="184"/>
      <c r="G204" s="186"/>
      <c r="H204" s="184"/>
      <c r="I204" s="203"/>
      <c r="J204" s="186"/>
      <c r="K204" s="186"/>
      <c r="L204" s="186"/>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6"/>
      <c r="AL204" s="186"/>
      <c r="AM204" s="186"/>
      <c r="AN204" s="186"/>
    </row>
    <row r="205" spans="3:40" s="164" customFormat="1">
      <c r="C205" s="186"/>
      <c r="D205" s="186"/>
      <c r="E205" s="186"/>
      <c r="F205" s="184"/>
      <c r="G205" s="186"/>
      <c r="H205" s="184"/>
      <c r="I205" s="203"/>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row>
    <row r="206" spans="3:40" s="164" customFormat="1">
      <c r="C206" s="186"/>
      <c r="D206" s="186"/>
      <c r="E206" s="186"/>
      <c r="F206" s="184"/>
      <c r="G206" s="186"/>
      <c r="H206" s="184"/>
      <c r="I206" s="203"/>
      <c r="J206" s="186"/>
      <c r="K206" s="186"/>
      <c r="L206" s="186"/>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6"/>
      <c r="AL206" s="186"/>
      <c r="AM206" s="186"/>
      <c r="AN206" s="186"/>
    </row>
    <row r="207" spans="3:40" s="164" customFormat="1">
      <c r="C207" s="186"/>
      <c r="D207" s="186"/>
      <c r="E207" s="186"/>
      <c r="F207" s="184"/>
      <c r="G207" s="186"/>
      <c r="H207" s="184"/>
      <c r="I207" s="203"/>
      <c r="J207" s="186"/>
      <c r="K207" s="186"/>
      <c r="L207" s="186"/>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6"/>
      <c r="AL207" s="186"/>
      <c r="AM207" s="186"/>
      <c r="AN207" s="186"/>
    </row>
    <row r="208" spans="3:40" s="164" customFormat="1">
      <c r="C208" s="186"/>
      <c r="D208" s="186"/>
      <c r="E208" s="186"/>
      <c r="F208" s="184"/>
      <c r="G208" s="186"/>
      <c r="H208" s="184"/>
      <c r="I208" s="203"/>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186"/>
      <c r="AL208" s="186"/>
      <c r="AM208" s="186"/>
      <c r="AN208" s="186"/>
    </row>
    <row r="209" spans="3:40" s="164" customFormat="1">
      <c r="C209" s="186"/>
      <c r="D209" s="186"/>
      <c r="E209" s="186"/>
      <c r="F209" s="184"/>
      <c r="G209" s="186"/>
      <c r="H209" s="184"/>
      <c r="I209" s="203"/>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6"/>
      <c r="AL209" s="186"/>
      <c r="AM209" s="186"/>
      <c r="AN209" s="186"/>
    </row>
    <row r="210" spans="3:40" s="164" customFormat="1">
      <c r="C210" s="186"/>
      <c r="D210" s="186"/>
      <c r="E210" s="186"/>
      <c r="F210" s="184"/>
      <c r="G210" s="186"/>
      <c r="H210" s="184"/>
      <c r="I210" s="203"/>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186"/>
      <c r="AL210" s="186"/>
      <c r="AM210" s="186"/>
      <c r="AN210" s="186"/>
    </row>
    <row r="211" spans="3:40" s="164" customFormat="1">
      <c r="C211" s="186"/>
      <c r="D211" s="186"/>
      <c r="E211" s="186"/>
      <c r="F211" s="184"/>
      <c r="G211" s="186"/>
      <c r="H211" s="184"/>
      <c r="I211" s="203"/>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6"/>
      <c r="AL211" s="186"/>
      <c r="AM211" s="186"/>
      <c r="AN211" s="186"/>
    </row>
    <row r="212" spans="3:40" s="164" customFormat="1">
      <c r="C212" s="186"/>
      <c r="D212" s="186"/>
      <c r="E212" s="186"/>
      <c r="F212" s="184"/>
      <c r="G212" s="186"/>
      <c r="H212" s="184"/>
      <c r="I212" s="203"/>
      <c r="J212" s="186"/>
      <c r="K212" s="186"/>
      <c r="L212" s="186"/>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6"/>
      <c r="AL212" s="186"/>
      <c r="AM212" s="186"/>
      <c r="AN212" s="186"/>
    </row>
    <row r="213" spans="3:40" s="164" customFormat="1">
      <c r="C213" s="186"/>
      <c r="D213" s="186"/>
      <c r="E213" s="186"/>
      <c r="F213" s="184"/>
      <c r="G213" s="186"/>
      <c r="H213" s="184"/>
      <c r="I213" s="203"/>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6"/>
      <c r="AL213" s="186"/>
      <c r="AM213" s="186"/>
      <c r="AN213" s="186"/>
    </row>
    <row r="214" spans="3:40" s="164" customFormat="1">
      <c r="C214" s="186"/>
      <c r="D214" s="186"/>
      <c r="E214" s="186"/>
      <c r="F214" s="184"/>
      <c r="G214" s="186"/>
      <c r="H214" s="184"/>
      <c r="I214" s="203"/>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M214" s="186"/>
      <c r="AN214" s="186"/>
    </row>
    <row r="215" spans="3:40" s="164" customFormat="1">
      <c r="C215" s="186"/>
      <c r="D215" s="186"/>
      <c r="E215" s="186"/>
      <c r="F215" s="184"/>
      <c r="G215" s="186"/>
      <c r="H215" s="184"/>
      <c r="I215" s="203"/>
      <c r="J215" s="186"/>
      <c r="K215" s="186"/>
      <c r="L215" s="186"/>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6"/>
      <c r="AJ215" s="186"/>
      <c r="AK215" s="186"/>
      <c r="AL215" s="186"/>
      <c r="AM215" s="186"/>
      <c r="AN215" s="186"/>
    </row>
    <row r="216" spans="3:40" s="164" customFormat="1">
      <c r="C216" s="186"/>
      <c r="D216" s="186"/>
      <c r="E216" s="186"/>
      <c r="F216" s="184"/>
      <c r="G216" s="186"/>
      <c r="H216" s="184"/>
      <c r="I216" s="203"/>
      <c r="J216" s="186"/>
      <c r="K216" s="186"/>
      <c r="L216" s="186"/>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6"/>
      <c r="AJ216" s="186"/>
      <c r="AK216" s="186"/>
      <c r="AL216" s="186"/>
      <c r="AM216" s="186"/>
      <c r="AN216" s="186"/>
    </row>
    <row r="217" spans="3:40" s="164" customFormat="1">
      <c r="C217" s="186"/>
      <c r="D217" s="186"/>
      <c r="E217" s="186"/>
      <c r="F217" s="184"/>
      <c r="G217" s="186"/>
      <c r="H217" s="184"/>
      <c r="I217" s="203"/>
      <c r="J217" s="186"/>
      <c r="K217" s="186"/>
      <c r="L217" s="186"/>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6"/>
      <c r="AJ217" s="186"/>
      <c r="AK217" s="186"/>
      <c r="AL217" s="186"/>
      <c r="AM217" s="186"/>
      <c r="AN217" s="186"/>
    </row>
    <row r="218" spans="3:40" s="164" customFormat="1">
      <c r="C218" s="186"/>
      <c r="D218" s="186"/>
      <c r="E218" s="186"/>
      <c r="F218" s="184"/>
      <c r="G218" s="186"/>
      <c r="H218" s="184"/>
      <c r="I218" s="203"/>
      <c r="J218" s="186"/>
      <c r="K218" s="186"/>
      <c r="L218" s="186"/>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6"/>
      <c r="AJ218" s="186"/>
      <c r="AK218" s="186"/>
      <c r="AL218" s="186"/>
      <c r="AM218" s="186"/>
      <c r="AN218" s="186"/>
    </row>
    <row r="219" spans="3:40" s="164" customFormat="1">
      <c r="C219" s="186"/>
      <c r="D219" s="186"/>
      <c r="E219" s="186"/>
      <c r="F219" s="184"/>
      <c r="G219" s="186"/>
      <c r="H219" s="184"/>
      <c r="I219" s="203"/>
      <c r="J219" s="186"/>
      <c r="K219" s="186"/>
      <c r="L219" s="186"/>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6"/>
      <c r="AL219" s="186"/>
      <c r="AM219" s="186"/>
      <c r="AN219" s="186"/>
    </row>
    <row r="220" spans="3:40" s="164" customFormat="1">
      <c r="C220" s="186"/>
      <c r="D220" s="186"/>
      <c r="E220" s="186"/>
      <c r="F220" s="184"/>
      <c r="G220" s="186"/>
      <c r="H220" s="184"/>
      <c r="I220" s="203"/>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6"/>
      <c r="AL220" s="186"/>
      <c r="AM220" s="186"/>
      <c r="AN220" s="186"/>
    </row>
    <row r="221" spans="3:40" s="164" customFormat="1">
      <c r="C221" s="186"/>
      <c r="D221" s="186"/>
      <c r="E221" s="186"/>
      <c r="F221" s="184"/>
      <c r="G221" s="186"/>
      <c r="H221" s="184"/>
      <c r="I221" s="203"/>
      <c r="J221" s="186"/>
      <c r="K221" s="186"/>
      <c r="L221" s="186"/>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186"/>
      <c r="AL221" s="186"/>
      <c r="AM221" s="186"/>
      <c r="AN221" s="186"/>
    </row>
    <row r="222" spans="3:40" s="164" customFormat="1">
      <c r="C222" s="186"/>
      <c r="D222" s="186"/>
      <c r="E222" s="186"/>
      <c r="F222" s="184"/>
      <c r="G222" s="186"/>
      <c r="H222" s="184"/>
      <c r="I222" s="203"/>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6"/>
      <c r="AL222" s="186"/>
      <c r="AM222" s="186"/>
      <c r="AN222" s="186"/>
    </row>
    <row r="223" spans="3:40" s="164" customFormat="1">
      <c r="C223" s="186"/>
      <c r="D223" s="186"/>
      <c r="E223" s="186"/>
      <c r="F223" s="184"/>
      <c r="G223" s="186"/>
      <c r="H223" s="184"/>
      <c r="I223" s="203"/>
      <c r="J223" s="186"/>
      <c r="K223" s="186"/>
      <c r="L223" s="186"/>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186"/>
      <c r="AL223" s="186"/>
      <c r="AM223" s="186"/>
      <c r="AN223" s="186"/>
    </row>
    <row r="224" spans="3:40" s="164" customFormat="1">
      <c r="C224" s="186"/>
      <c r="D224" s="186"/>
      <c r="E224" s="186"/>
      <c r="F224" s="184"/>
      <c r="G224" s="186"/>
      <c r="H224" s="184"/>
      <c r="I224" s="203"/>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6"/>
      <c r="AJ224" s="186"/>
      <c r="AK224" s="186"/>
      <c r="AL224" s="186"/>
      <c r="AM224" s="186"/>
      <c r="AN224" s="186"/>
    </row>
    <row r="225" spans="3:40" s="164" customFormat="1">
      <c r="C225" s="186"/>
      <c r="D225" s="186"/>
      <c r="E225" s="186"/>
      <c r="F225" s="184"/>
      <c r="G225" s="186"/>
      <c r="H225" s="184"/>
      <c r="I225" s="203"/>
      <c r="J225" s="186"/>
      <c r="K225" s="186"/>
      <c r="L225" s="186"/>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6"/>
      <c r="AJ225" s="186"/>
      <c r="AK225" s="186"/>
      <c r="AL225" s="186"/>
      <c r="AM225" s="186"/>
      <c r="AN225" s="186"/>
    </row>
    <row r="226" spans="3:40" s="164" customFormat="1">
      <c r="C226" s="186"/>
      <c r="D226" s="186"/>
      <c r="E226" s="186"/>
      <c r="F226" s="184"/>
      <c r="G226" s="186"/>
      <c r="H226" s="184"/>
      <c r="I226" s="203"/>
      <c r="J226" s="186"/>
      <c r="K226" s="186"/>
      <c r="L226" s="186"/>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6"/>
      <c r="AJ226" s="186"/>
      <c r="AK226" s="186"/>
      <c r="AL226" s="186"/>
      <c r="AM226" s="186"/>
      <c r="AN226" s="186"/>
    </row>
    <row r="227" spans="3:40" s="164" customFormat="1">
      <c r="C227" s="186"/>
      <c r="D227" s="186"/>
      <c r="E227" s="186"/>
      <c r="F227" s="184"/>
      <c r="G227" s="186"/>
      <c r="H227" s="184"/>
      <c r="I227" s="203"/>
      <c r="J227" s="186"/>
      <c r="K227" s="186"/>
      <c r="L227" s="186"/>
      <c r="M227" s="186"/>
      <c r="N227" s="186"/>
      <c r="O227" s="186"/>
      <c r="P227" s="186"/>
      <c r="Q227" s="186"/>
      <c r="R227" s="186"/>
      <c r="S227" s="186"/>
      <c r="T227" s="186"/>
      <c r="U227" s="186"/>
      <c r="V227" s="186"/>
      <c r="W227" s="186"/>
      <c r="X227" s="186"/>
      <c r="Y227" s="186"/>
      <c r="Z227" s="186"/>
      <c r="AA227" s="186"/>
      <c r="AB227" s="186"/>
      <c r="AC227" s="186"/>
      <c r="AD227" s="186"/>
      <c r="AE227" s="186"/>
      <c r="AF227" s="186"/>
      <c r="AG227" s="186"/>
      <c r="AH227" s="186"/>
      <c r="AI227" s="186"/>
      <c r="AJ227" s="186"/>
      <c r="AK227" s="186"/>
      <c r="AL227" s="186"/>
      <c r="AM227" s="186"/>
      <c r="AN227" s="186"/>
    </row>
    <row r="228" spans="3:40" s="164" customFormat="1">
      <c r="C228" s="186"/>
      <c r="D228" s="186"/>
      <c r="E228" s="186"/>
      <c r="F228" s="184"/>
      <c r="G228" s="186"/>
      <c r="H228" s="184"/>
      <c r="I228" s="203"/>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row>
    <row r="229" spans="3:40" s="164" customFormat="1">
      <c r="C229" s="186"/>
      <c r="D229" s="186"/>
      <c r="E229" s="186"/>
      <c r="F229" s="184"/>
      <c r="G229" s="186"/>
      <c r="H229" s="184"/>
      <c r="I229" s="203"/>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6"/>
      <c r="AJ229" s="186"/>
      <c r="AK229" s="186"/>
      <c r="AL229" s="186"/>
      <c r="AM229" s="186"/>
      <c r="AN229" s="186"/>
    </row>
    <row r="230" spans="3:40" s="164" customFormat="1">
      <c r="C230" s="186"/>
      <c r="D230" s="186"/>
      <c r="E230" s="186"/>
      <c r="F230" s="184"/>
      <c r="G230" s="186"/>
      <c r="H230" s="184"/>
      <c r="I230" s="203"/>
      <c r="J230" s="186"/>
      <c r="K230" s="186"/>
      <c r="L230" s="186"/>
      <c r="M230" s="186"/>
      <c r="N230" s="186"/>
      <c r="O230" s="186"/>
      <c r="P230" s="186"/>
      <c r="Q230" s="186"/>
      <c r="R230" s="186"/>
      <c r="S230" s="186"/>
      <c r="T230" s="186"/>
      <c r="U230" s="186"/>
      <c r="V230" s="186"/>
      <c r="W230" s="186"/>
      <c r="X230" s="186"/>
      <c r="Y230" s="186"/>
      <c r="Z230" s="186"/>
      <c r="AA230" s="186"/>
      <c r="AB230" s="186"/>
      <c r="AC230" s="186"/>
      <c r="AD230" s="186"/>
      <c r="AE230" s="186"/>
      <c r="AF230" s="186"/>
      <c r="AG230" s="186"/>
      <c r="AH230" s="186"/>
      <c r="AI230" s="186"/>
      <c r="AJ230" s="186"/>
      <c r="AK230" s="186"/>
      <c r="AL230" s="186"/>
      <c r="AM230" s="186"/>
      <c r="AN230" s="186"/>
    </row>
    <row r="231" spans="3:40" s="164" customFormat="1">
      <c r="C231" s="186"/>
      <c r="D231" s="186"/>
      <c r="E231" s="186"/>
      <c r="F231" s="184"/>
      <c r="G231" s="186"/>
      <c r="H231" s="184"/>
      <c r="I231" s="203"/>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6"/>
      <c r="AL231" s="186"/>
      <c r="AM231" s="186"/>
      <c r="AN231" s="186"/>
    </row>
    <row r="232" spans="3:40" s="164" customFormat="1">
      <c r="C232" s="186"/>
      <c r="D232" s="186"/>
      <c r="E232" s="186"/>
      <c r="F232" s="184"/>
      <c r="G232" s="186"/>
      <c r="H232" s="184"/>
      <c r="I232" s="203"/>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row>
    <row r="233" spans="3:40" s="164" customFormat="1">
      <c r="C233" s="186"/>
      <c r="D233" s="186"/>
      <c r="E233" s="186"/>
      <c r="F233" s="184"/>
      <c r="G233" s="186"/>
      <c r="H233" s="184"/>
      <c r="I233" s="203"/>
      <c r="J233" s="186"/>
      <c r="K233" s="186"/>
      <c r="L233" s="186"/>
      <c r="M233" s="186"/>
      <c r="N233" s="186"/>
      <c r="O233" s="186"/>
      <c r="P233" s="186"/>
      <c r="Q233" s="186"/>
      <c r="R233" s="186"/>
      <c r="S233" s="186"/>
      <c r="T233" s="186"/>
      <c r="U233" s="186"/>
      <c r="V233" s="186"/>
      <c r="W233" s="186"/>
      <c r="X233" s="186"/>
      <c r="Y233" s="186"/>
      <c r="Z233" s="186"/>
      <c r="AA233" s="186"/>
      <c r="AB233" s="186"/>
      <c r="AC233" s="186"/>
      <c r="AD233" s="186"/>
      <c r="AE233" s="186"/>
      <c r="AF233" s="186"/>
      <c r="AG233" s="186"/>
      <c r="AH233" s="186"/>
      <c r="AI233" s="186"/>
      <c r="AJ233" s="186"/>
      <c r="AK233" s="186"/>
      <c r="AL233" s="186"/>
      <c r="AM233" s="186"/>
      <c r="AN233" s="186"/>
    </row>
    <row r="234" spans="3:40" s="164" customFormat="1">
      <c r="C234" s="186"/>
      <c r="D234" s="186"/>
      <c r="E234" s="186"/>
      <c r="F234" s="184"/>
      <c r="G234" s="186"/>
      <c r="H234" s="184"/>
      <c r="I234" s="203"/>
      <c r="J234" s="186"/>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6"/>
      <c r="AL234" s="186"/>
      <c r="AM234" s="186"/>
      <c r="AN234" s="186"/>
    </row>
    <row r="235" spans="3:40" s="164" customFormat="1">
      <c r="C235" s="186"/>
      <c r="D235" s="186"/>
      <c r="E235" s="186"/>
      <c r="F235" s="184"/>
      <c r="G235" s="186"/>
      <c r="H235" s="184"/>
      <c r="I235" s="203"/>
      <c r="J235" s="186"/>
      <c r="K235" s="186"/>
      <c r="L235" s="186"/>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6"/>
      <c r="AJ235" s="186"/>
      <c r="AK235" s="186"/>
      <c r="AL235" s="186"/>
      <c r="AM235" s="186"/>
      <c r="AN235" s="186"/>
    </row>
    <row r="236" spans="3:40" s="164" customFormat="1">
      <c r="C236" s="186"/>
      <c r="D236" s="186"/>
      <c r="E236" s="186"/>
      <c r="F236" s="184"/>
      <c r="G236" s="186"/>
      <c r="H236" s="184"/>
      <c r="I236" s="203"/>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6"/>
      <c r="AL236" s="186"/>
      <c r="AM236" s="186"/>
      <c r="AN236" s="186"/>
    </row>
    <row r="237" spans="3:40" s="164" customFormat="1">
      <c r="C237" s="186"/>
      <c r="D237" s="186"/>
      <c r="E237" s="186"/>
      <c r="F237" s="184"/>
      <c r="G237" s="186"/>
      <c r="H237" s="184"/>
      <c r="I237" s="203"/>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186"/>
      <c r="AL237" s="186"/>
      <c r="AM237" s="186"/>
      <c r="AN237" s="186"/>
    </row>
    <row r="238" spans="3:40" s="164" customFormat="1">
      <c r="C238" s="186"/>
      <c r="D238" s="186"/>
      <c r="E238" s="186"/>
      <c r="F238" s="184"/>
      <c r="G238" s="186"/>
      <c r="H238" s="184"/>
      <c r="I238" s="203"/>
      <c r="J238" s="186"/>
      <c r="K238" s="186"/>
      <c r="L238" s="186"/>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6"/>
      <c r="AJ238" s="186"/>
      <c r="AK238" s="186"/>
      <c r="AL238" s="186"/>
      <c r="AM238" s="186"/>
      <c r="AN238" s="186"/>
    </row>
    <row r="239" spans="3:40" s="164" customFormat="1">
      <c r="C239" s="186"/>
      <c r="D239" s="186"/>
      <c r="E239" s="186"/>
      <c r="F239" s="184"/>
      <c r="G239" s="186"/>
      <c r="H239" s="184"/>
      <c r="I239" s="203"/>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6"/>
      <c r="AL239" s="186"/>
      <c r="AM239" s="186"/>
      <c r="AN239" s="186"/>
    </row>
    <row r="240" spans="3:40" s="164" customFormat="1">
      <c r="C240" s="186"/>
      <c r="D240" s="186"/>
      <c r="E240" s="186"/>
      <c r="F240" s="184"/>
      <c r="G240" s="186"/>
      <c r="H240" s="184"/>
      <c r="I240" s="203"/>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6"/>
      <c r="AL240" s="186"/>
      <c r="AM240" s="186"/>
      <c r="AN240" s="186"/>
    </row>
    <row r="241" spans="3:40" s="164" customFormat="1">
      <c r="C241" s="186"/>
      <c r="D241" s="186"/>
      <c r="E241" s="186"/>
      <c r="F241" s="184"/>
      <c r="G241" s="186"/>
      <c r="H241" s="184"/>
      <c r="I241" s="203"/>
      <c r="J241" s="186"/>
      <c r="K241" s="186"/>
      <c r="L241" s="186"/>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186"/>
      <c r="AK241" s="186"/>
      <c r="AL241" s="186"/>
      <c r="AM241" s="186"/>
      <c r="AN241" s="186"/>
    </row>
    <row r="242" spans="3:40" s="164" customFormat="1">
      <c r="C242" s="186"/>
      <c r="D242" s="186"/>
      <c r="E242" s="186"/>
      <c r="F242" s="184"/>
      <c r="G242" s="186"/>
      <c r="H242" s="184"/>
      <c r="I242" s="203"/>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6"/>
      <c r="AJ242" s="186"/>
      <c r="AK242" s="186"/>
      <c r="AL242" s="186"/>
      <c r="AM242" s="186"/>
      <c r="AN242" s="186"/>
    </row>
    <row r="243" spans="3:40" s="164" customFormat="1">
      <c r="C243" s="186"/>
      <c r="D243" s="186"/>
      <c r="E243" s="186"/>
      <c r="F243" s="184"/>
      <c r="G243" s="186"/>
      <c r="H243" s="184"/>
      <c r="I243" s="203"/>
      <c r="J243" s="186"/>
      <c r="K243" s="186"/>
      <c r="L243" s="186"/>
      <c r="M243" s="186"/>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6"/>
      <c r="AJ243" s="186"/>
      <c r="AK243" s="186"/>
      <c r="AL243" s="186"/>
      <c r="AM243" s="186"/>
      <c r="AN243" s="186"/>
    </row>
    <row r="244" spans="3:40" s="164" customFormat="1">
      <c r="C244" s="186"/>
      <c r="D244" s="186"/>
      <c r="E244" s="186"/>
      <c r="F244" s="184"/>
      <c r="G244" s="186"/>
      <c r="H244" s="184"/>
      <c r="I244" s="203"/>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186"/>
      <c r="AJ244" s="186"/>
      <c r="AK244" s="186"/>
      <c r="AL244" s="186"/>
      <c r="AM244" s="186"/>
      <c r="AN244" s="186"/>
    </row>
    <row r="245" spans="3:40" s="164" customFormat="1">
      <c r="C245" s="186"/>
      <c r="D245" s="186"/>
      <c r="E245" s="186"/>
      <c r="F245" s="184"/>
      <c r="G245" s="186"/>
      <c r="H245" s="184"/>
      <c r="I245" s="203"/>
      <c r="J245" s="186"/>
      <c r="K245" s="186"/>
      <c r="L245" s="186"/>
      <c r="M245" s="186"/>
      <c r="N245" s="186"/>
      <c r="O245" s="186"/>
      <c r="P245" s="186"/>
      <c r="Q245" s="186"/>
      <c r="R245" s="186"/>
      <c r="S245" s="186"/>
      <c r="T245" s="186"/>
      <c r="U245" s="186"/>
      <c r="V245" s="186"/>
      <c r="W245" s="186"/>
      <c r="X245" s="186"/>
      <c r="Y245" s="186"/>
      <c r="Z245" s="186"/>
      <c r="AA245" s="186"/>
      <c r="AB245" s="186"/>
      <c r="AC245" s="186"/>
      <c r="AD245" s="186"/>
      <c r="AE245" s="186"/>
      <c r="AF245" s="186"/>
      <c r="AG245" s="186"/>
      <c r="AH245" s="186"/>
      <c r="AI245" s="186"/>
      <c r="AJ245" s="186"/>
      <c r="AK245" s="186"/>
      <c r="AL245" s="186"/>
      <c r="AM245" s="186"/>
      <c r="AN245" s="186"/>
    </row>
    <row r="246" spans="3:40" s="164" customFormat="1">
      <c r="C246" s="186"/>
      <c r="D246" s="186"/>
      <c r="E246" s="186"/>
      <c r="F246" s="184"/>
      <c r="G246" s="186"/>
      <c r="H246" s="184"/>
      <c r="I246" s="203"/>
      <c r="J246" s="186"/>
      <c r="K246" s="186"/>
      <c r="L246" s="186"/>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6"/>
      <c r="AJ246" s="186"/>
      <c r="AK246" s="186"/>
      <c r="AL246" s="186"/>
      <c r="AM246" s="186"/>
      <c r="AN246" s="186"/>
    </row>
    <row r="247" spans="3:40" s="164" customFormat="1">
      <c r="C247" s="186"/>
      <c r="D247" s="186"/>
      <c r="E247" s="186"/>
      <c r="F247" s="184"/>
      <c r="G247" s="186"/>
      <c r="H247" s="184"/>
      <c r="I247" s="203"/>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row>
    <row r="248" spans="3:40" s="164" customFormat="1">
      <c r="C248" s="186"/>
      <c r="D248" s="186"/>
      <c r="E248" s="186"/>
      <c r="F248" s="184"/>
      <c r="G248" s="186"/>
      <c r="H248" s="184"/>
      <c r="I248" s="203"/>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row>
    <row r="249" spans="3:40" s="164" customFormat="1">
      <c r="C249" s="186"/>
      <c r="D249" s="186"/>
      <c r="E249" s="186"/>
      <c r="F249" s="184"/>
      <c r="G249" s="186"/>
      <c r="H249" s="184"/>
      <c r="I249" s="203"/>
      <c r="J249" s="186"/>
      <c r="K249" s="186"/>
      <c r="L249" s="186"/>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c r="AJ249" s="186"/>
      <c r="AK249" s="186"/>
      <c r="AL249" s="186"/>
      <c r="AM249" s="186"/>
      <c r="AN249" s="186"/>
    </row>
    <row r="250" spans="3:40" s="164" customFormat="1">
      <c r="C250" s="186"/>
      <c r="D250" s="186"/>
      <c r="E250" s="186"/>
      <c r="F250" s="184"/>
      <c r="G250" s="186"/>
      <c r="H250" s="184"/>
      <c r="I250" s="203"/>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row>
    <row r="251" spans="3:40" s="164" customFormat="1">
      <c r="C251" s="186"/>
      <c r="D251" s="186"/>
      <c r="E251" s="186"/>
      <c r="F251" s="184"/>
      <c r="G251" s="186"/>
      <c r="H251" s="184"/>
      <c r="I251" s="203"/>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row>
    <row r="252" spans="3:40" s="164" customFormat="1">
      <c r="C252" s="186"/>
      <c r="D252" s="186"/>
      <c r="E252" s="186"/>
      <c r="F252" s="184"/>
      <c r="G252" s="186"/>
      <c r="H252" s="184"/>
      <c r="I252" s="203"/>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6"/>
      <c r="AJ252" s="186"/>
      <c r="AK252" s="186"/>
      <c r="AL252" s="186"/>
      <c r="AM252" s="186"/>
      <c r="AN252" s="186"/>
    </row>
    <row r="253" spans="3:40" s="164" customFormat="1">
      <c r="C253" s="186"/>
      <c r="D253" s="186"/>
      <c r="E253" s="186"/>
      <c r="F253" s="184"/>
      <c r="G253" s="186"/>
      <c r="H253" s="184"/>
      <c r="I253" s="203"/>
      <c r="J253" s="186"/>
      <c r="K253" s="186"/>
      <c r="L253" s="186"/>
      <c r="M253" s="186"/>
      <c r="N253" s="186"/>
      <c r="O253" s="186"/>
      <c r="P253" s="186"/>
      <c r="Q253" s="186"/>
      <c r="R253" s="186"/>
      <c r="S253" s="186"/>
      <c r="T253" s="186"/>
      <c r="U253" s="186"/>
      <c r="V253" s="186"/>
      <c r="W253" s="186"/>
      <c r="X253" s="186"/>
      <c r="Y253" s="186"/>
      <c r="Z253" s="186"/>
      <c r="AA253" s="186"/>
      <c r="AB253" s="186"/>
      <c r="AC253" s="186"/>
      <c r="AD253" s="186"/>
      <c r="AE253" s="186"/>
      <c r="AF253" s="186"/>
      <c r="AG253" s="186"/>
      <c r="AH253" s="186"/>
      <c r="AI253" s="186"/>
      <c r="AJ253" s="186"/>
      <c r="AK253" s="186"/>
      <c r="AL253" s="186"/>
      <c r="AM253" s="186"/>
      <c r="AN253" s="186"/>
    </row>
    <row r="254" spans="3:40" s="164" customFormat="1">
      <c r="C254" s="186"/>
      <c r="D254" s="186"/>
      <c r="E254" s="186"/>
      <c r="F254" s="184"/>
      <c r="G254" s="186"/>
      <c r="H254" s="184"/>
      <c r="I254" s="203"/>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6"/>
      <c r="AJ254" s="186"/>
      <c r="AK254" s="186"/>
      <c r="AL254" s="186"/>
      <c r="AM254" s="186"/>
      <c r="AN254" s="186"/>
    </row>
    <row r="255" spans="3:40" s="164" customFormat="1">
      <c r="C255" s="186"/>
      <c r="D255" s="186"/>
      <c r="E255" s="186"/>
      <c r="F255" s="184"/>
      <c r="G255" s="186"/>
      <c r="H255" s="184"/>
      <c r="I255" s="203"/>
      <c r="J255" s="186"/>
      <c r="K255" s="186"/>
      <c r="L255" s="186"/>
      <c r="M255" s="18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c r="AJ255" s="186"/>
      <c r="AK255" s="186"/>
      <c r="AL255" s="186"/>
      <c r="AM255" s="186"/>
      <c r="AN255" s="186"/>
    </row>
    <row r="256" spans="3:40" s="164" customFormat="1">
      <c r="C256" s="186"/>
      <c r="D256" s="186"/>
      <c r="E256" s="186"/>
      <c r="F256" s="184"/>
      <c r="G256" s="186"/>
      <c r="H256" s="184"/>
      <c r="I256" s="203"/>
      <c r="J256" s="186"/>
      <c r="K256" s="186"/>
      <c r="L256" s="186"/>
      <c r="M256" s="186"/>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6"/>
      <c r="AI256" s="186"/>
      <c r="AJ256" s="186"/>
      <c r="AK256" s="186"/>
      <c r="AL256" s="186"/>
      <c r="AM256" s="186"/>
      <c r="AN256" s="186"/>
    </row>
    <row r="257" spans="3:40" s="164" customFormat="1">
      <c r="C257" s="186"/>
      <c r="D257" s="186"/>
      <c r="E257" s="186"/>
      <c r="F257" s="184"/>
      <c r="G257" s="186"/>
      <c r="H257" s="184"/>
      <c r="I257" s="203"/>
      <c r="J257" s="186"/>
      <c r="K257" s="186"/>
      <c r="L257" s="186"/>
      <c r="M257" s="186"/>
      <c r="N257" s="186"/>
      <c r="O257" s="186"/>
      <c r="P257" s="186"/>
      <c r="Q257" s="186"/>
      <c r="R257" s="186"/>
      <c r="S257" s="186"/>
      <c r="T257" s="186"/>
      <c r="U257" s="186"/>
      <c r="V257" s="186"/>
      <c r="W257" s="186"/>
      <c r="X257" s="186"/>
      <c r="Y257" s="186"/>
      <c r="Z257" s="186"/>
      <c r="AA257" s="186"/>
      <c r="AB257" s="186"/>
      <c r="AC257" s="186"/>
      <c r="AD257" s="186"/>
      <c r="AE257" s="186"/>
      <c r="AF257" s="186"/>
      <c r="AG257" s="186"/>
      <c r="AH257" s="186"/>
      <c r="AI257" s="186"/>
      <c r="AJ257" s="186"/>
      <c r="AK257" s="186"/>
      <c r="AL257" s="186"/>
      <c r="AM257" s="186"/>
      <c r="AN257" s="186"/>
    </row>
    <row r="258" spans="3:40" s="164" customFormat="1">
      <c r="C258" s="186"/>
      <c r="D258" s="186"/>
      <c r="E258" s="186"/>
      <c r="F258" s="184"/>
      <c r="G258" s="186"/>
      <c r="H258" s="184"/>
      <c r="I258" s="203"/>
      <c r="J258" s="186"/>
      <c r="K258" s="186"/>
      <c r="L258" s="186"/>
      <c r="M258" s="186"/>
      <c r="N258" s="186"/>
      <c r="O258" s="186"/>
      <c r="P258" s="186"/>
      <c r="Q258" s="186"/>
      <c r="R258" s="186"/>
      <c r="S258" s="186"/>
      <c r="T258" s="186"/>
      <c r="U258" s="186"/>
      <c r="V258" s="186"/>
      <c r="W258" s="186"/>
      <c r="X258" s="186"/>
      <c r="Y258" s="186"/>
      <c r="Z258" s="186"/>
      <c r="AA258" s="186"/>
      <c r="AB258" s="186"/>
      <c r="AC258" s="186"/>
      <c r="AD258" s="186"/>
      <c r="AE258" s="186"/>
      <c r="AF258" s="186"/>
      <c r="AG258" s="186"/>
      <c r="AH258" s="186"/>
      <c r="AI258" s="186"/>
      <c r="AJ258" s="186"/>
      <c r="AK258" s="186"/>
      <c r="AL258" s="186"/>
      <c r="AM258" s="186"/>
      <c r="AN258" s="186"/>
    </row>
    <row r="259" spans="3:40" s="164" customFormat="1">
      <c r="C259" s="186"/>
      <c r="D259" s="186"/>
      <c r="E259" s="186"/>
      <c r="F259" s="184"/>
      <c r="G259" s="186"/>
      <c r="H259" s="184"/>
      <c r="I259" s="203"/>
      <c r="J259" s="186"/>
      <c r="K259" s="186"/>
      <c r="L259" s="186"/>
      <c r="M259" s="186"/>
      <c r="N259" s="186"/>
      <c r="O259" s="186"/>
      <c r="P259" s="186"/>
      <c r="Q259" s="186"/>
      <c r="R259" s="186"/>
      <c r="S259" s="186"/>
      <c r="T259" s="186"/>
      <c r="U259" s="186"/>
      <c r="V259" s="186"/>
      <c r="W259" s="186"/>
      <c r="X259" s="186"/>
      <c r="Y259" s="186"/>
      <c r="Z259" s="186"/>
      <c r="AA259" s="186"/>
      <c r="AB259" s="186"/>
      <c r="AC259" s="186"/>
      <c r="AD259" s="186"/>
      <c r="AE259" s="186"/>
      <c r="AF259" s="186"/>
      <c r="AG259" s="186"/>
      <c r="AH259" s="186"/>
      <c r="AI259" s="186"/>
      <c r="AJ259" s="186"/>
      <c r="AK259" s="186"/>
      <c r="AL259" s="186"/>
      <c r="AM259" s="186"/>
      <c r="AN259" s="186"/>
    </row>
    <row r="260" spans="3:40" s="164" customFormat="1">
      <c r="C260" s="186"/>
      <c r="D260" s="186"/>
      <c r="E260" s="186"/>
      <c r="F260" s="184"/>
      <c r="G260" s="186"/>
      <c r="H260" s="184"/>
      <c r="I260" s="203"/>
      <c r="J260" s="186"/>
      <c r="K260" s="186"/>
      <c r="L260" s="186"/>
      <c r="M260" s="186"/>
      <c r="N260" s="186"/>
      <c r="O260" s="186"/>
      <c r="P260" s="186"/>
      <c r="Q260" s="186"/>
      <c r="R260" s="186"/>
      <c r="S260" s="186"/>
      <c r="T260" s="186"/>
      <c r="U260" s="186"/>
      <c r="V260" s="186"/>
      <c r="W260" s="186"/>
      <c r="X260" s="186"/>
      <c r="Y260" s="186"/>
      <c r="Z260" s="186"/>
      <c r="AA260" s="186"/>
      <c r="AB260" s="186"/>
      <c r="AC260" s="186"/>
      <c r="AD260" s="186"/>
      <c r="AE260" s="186"/>
      <c r="AF260" s="186"/>
      <c r="AG260" s="186"/>
      <c r="AH260" s="186"/>
      <c r="AI260" s="186"/>
      <c r="AJ260" s="186"/>
      <c r="AK260" s="186"/>
      <c r="AL260" s="186"/>
      <c r="AM260" s="186"/>
      <c r="AN260" s="186"/>
    </row>
    <row r="261" spans="3:40" s="164" customFormat="1">
      <c r="C261" s="186"/>
      <c r="D261" s="186"/>
      <c r="E261" s="186"/>
      <c r="F261" s="184"/>
      <c r="G261" s="186"/>
      <c r="H261" s="184"/>
      <c r="I261" s="203"/>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c r="AJ261" s="186"/>
      <c r="AK261" s="186"/>
      <c r="AL261" s="186"/>
      <c r="AM261" s="186"/>
      <c r="AN261" s="186"/>
    </row>
    <row r="262" spans="3:40" s="164" customFormat="1">
      <c r="C262" s="186"/>
      <c r="D262" s="186"/>
      <c r="E262" s="186"/>
      <c r="F262" s="184"/>
      <c r="G262" s="186"/>
      <c r="H262" s="184"/>
      <c r="I262" s="203"/>
      <c r="J262" s="186"/>
      <c r="K262" s="186"/>
      <c r="L262" s="186"/>
      <c r="M262" s="186"/>
      <c r="N262" s="186"/>
      <c r="O262" s="186"/>
      <c r="P262" s="186"/>
      <c r="Q262" s="186"/>
      <c r="R262" s="186"/>
      <c r="S262" s="186"/>
      <c r="T262" s="186"/>
      <c r="U262" s="186"/>
      <c r="V262" s="186"/>
      <c r="W262" s="186"/>
      <c r="X262" s="186"/>
      <c r="Y262" s="186"/>
      <c r="Z262" s="186"/>
      <c r="AA262" s="186"/>
      <c r="AB262" s="186"/>
      <c r="AC262" s="186"/>
      <c r="AD262" s="186"/>
      <c r="AE262" s="186"/>
      <c r="AF262" s="186"/>
      <c r="AG262" s="186"/>
      <c r="AH262" s="186"/>
      <c r="AI262" s="186"/>
      <c r="AJ262" s="186"/>
      <c r="AK262" s="186"/>
      <c r="AL262" s="186"/>
      <c r="AM262" s="186"/>
      <c r="AN262" s="186"/>
    </row>
    <row r="263" spans="3:40" s="164" customFormat="1">
      <c r="C263" s="186"/>
      <c r="D263" s="186"/>
      <c r="E263" s="186"/>
      <c r="F263" s="184"/>
      <c r="G263" s="186"/>
      <c r="H263" s="184"/>
      <c r="I263" s="203"/>
      <c r="J263" s="186"/>
      <c r="K263" s="186"/>
      <c r="L263" s="186"/>
      <c r="M263" s="186"/>
      <c r="N263" s="186"/>
      <c r="O263" s="186"/>
      <c r="P263" s="186"/>
      <c r="Q263" s="186"/>
      <c r="R263" s="186"/>
      <c r="S263" s="186"/>
      <c r="T263" s="186"/>
      <c r="U263" s="186"/>
      <c r="V263" s="186"/>
      <c r="W263" s="186"/>
      <c r="X263" s="186"/>
      <c r="Y263" s="186"/>
      <c r="Z263" s="186"/>
      <c r="AA263" s="186"/>
      <c r="AB263" s="186"/>
      <c r="AC263" s="186"/>
      <c r="AD263" s="186"/>
      <c r="AE263" s="186"/>
      <c r="AF263" s="186"/>
      <c r="AG263" s="186"/>
      <c r="AH263" s="186"/>
      <c r="AI263" s="186"/>
      <c r="AJ263" s="186"/>
      <c r="AK263" s="186"/>
      <c r="AL263" s="186"/>
      <c r="AM263" s="186"/>
      <c r="AN263" s="186"/>
    </row>
    <row r="264" spans="3:40" s="164" customFormat="1">
      <c r="C264" s="186"/>
      <c r="D264" s="186"/>
      <c r="E264" s="186"/>
      <c r="F264" s="184"/>
      <c r="G264" s="186"/>
      <c r="H264" s="184"/>
      <c r="I264" s="203"/>
      <c r="J264" s="186"/>
      <c r="K264" s="186"/>
      <c r="L264" s="186"/>
      <c r="M264" s="186"/>
      <c r="N264" s="186"/>
      <c r="O264" s="186"/>
      <c r="P264" s="186"/>
      <c r="Q264" s="186"/>
      <c r="R264" s="186"/>
      <c r="S264" s="186"/>
      <c r="T264" s="186"/>
      <c r="U264" s="186"/>
      <c r="V264" s="186"/>
      <c r="W264" s="186"/>
      <c r="X264" s="186"/>
      <c r="Y264" s="186"/>
      <c r="Z264" s="186"/>
      <c r="AA264" s="186"/>
      <c r="AB264" s="186"/>
      <c r="AC264" s="186"/>
      <c r="AD264" s="186"/>
      <c r="AE264" s="186"/>
      <c r="AF264" s="186"/>
      <c r="AG264" s="186"/>
      <c r="AH264" s="186"/>
      <c r="AI264" s="186"/>
      <c r="AJ264" s="186"/>
      <c r="AK264" s="186"/>
      <c r="AL264" s="186"/>
      <c r="AM264" s="186"/>
      <c r="AN264" s="186"/>
    </row>
    <row r="265" spans="3:40" s="164" customFormat="1">
      <c r="C265" s="186"/>
      <c r="D265" s="186"/>
      <c r="E265" s="186"/>
      <c r="F265" s="184"/>
      <c r="G265" s="186"/>
      <c r="H265" s="184"/>
      <c r="I265" s="203"/>
      <c r="J265" s="186"/>
      <c r="K265" s="186"/>
      <c r="L265" s="186"/>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186"/>
      <c r="AI265" s="186"/>
      <c r="AJ265" s="186"/>
      <c r="AK265" s="186"/>
      <c r="AL265" s="186"/>
      <c r="AM265" s="186"/>
      <c r="AN265" s="186"/>
    </row>
    <row r="266" spans="3:40" s="164" customFormat="1">
      <c r="C266" s="186"/>
      <c r="D266" s="186"/>
      <c r="E266" s="186"/>
      <c r="F266" s="184"/>
      <c r="G266" s="186"/>
      <c r="H266" s="184"/>
      <c r="I266" s="203"/>
      <c r="J266" s="186"/>
      <c r="K266" s="186"/>
      <c r="L266" s="186"/>
      <c r="M266" s="186"/>
      <c r="N266" s="186"/>
      <c r="O266" s="186"/>
      <c r="P266" s="186"/>
      <c r="Q266" s="186"/>
      <c r="R266" s="186"/>
      <c r="S266" s="186"/>
      <c r="T266" s="186"/>
      <c r="U266" s="186"/>
      <c r="V266" s="186"/>
      <c r="W266" s="186"/>
      <c r="X266" s="186"/>
      <c r="Y266" s="186"/>
      <c r="Z266" s="186"/>
      <c r="AA266" s="186"/>
      <c r="AB266" s="186"/>
      <c r="AC266" s="186"/>
      <c r="AD266" s="186"/>
      <c r="AE266" s="186"/>
      <c r="AF266" s="186"/>
      <c r="AG266" s="186"/>
      <c r="AH266" s="186"/>
      <c r="AI266" s="186"/>
      <c r="AJ266" s="186"/>
      <c r="AK266" s="186"/>
      <c r="AL266" s="186"/>
      <c r="AM266" s="186"/>
      <c r="AN266" s="186"/>
    </row>
    <row r="267" spans="3:40" s="164" customFormat="1">
      <c r="C267" s="186"/>
      <c r="D267" s="186"/>
      <c r="E267" s="186"/>
      <c r="F267" s="184"/>
      <c r="G267" s="186"/>
      <c r="H267" s="184"/>
      <c r="I267" s="203"/>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6"/>
      <c r="AL267" s="186"/>
      <c r="AM267" s="186"/>
      <c r="AN267" s="186"/>
    </row>
    <row r="268" spans="3:40" s="164" customFormat="1">
      <c r="C268" s="186"/>
      <c r="D268" s="186"/>
      <c r="E268" s="186"/>
      <c r="F268" s="184"/>
      <c r="G268" s="186"/>
      <c r="H268" s="184"/>
      <c r="I268" s="203"/>
      <c r="J268" s="186"/>
      <c r="K268" s="186"/>
      <c r="L268" s="186"/>
      <c r="M268" s="186"/>
      <c r="N268" s="186"/>
      <c r="O268" s="186"/>
      <c r="P268" s="186"/>
      <c r="Q268" s="186"/>
      <c r="R268" s="186"/>
      <c r="S268" s="186"/>
      <c r="T268" s="186"/>
      <c r="U268" s="186"/>
      <c r="V268" s="186"/>
      <c r="W268" s="186"/>
      <c r="X268" s="186"/>
      <c r="Y268" s="186"/>
      <c r="Z268" s="186"/>
      <c r="AA268" s="186"/>
      <c r="AB268" s="186"/>
      <c r="AC268" s="186"/>
      <c r="AD268" s="186"/>
      <c r="AE268" s="186"/>
      <c r="AF268" s="186"/>
      <c r="AG268" s="186"/>
      <c r="AH268" s="186"/>
      <c r="AI268" s="186"/>
      <c r="AJ268" s="186"/>
      <c r="AK268" s="186"/>
      <c r="AL268" s="186"/>
      <c r="AM268" s="186"/>
      <c r="AN268" s="186"/>
    </row>
    <row r="269" spans="3:40" s="164" customFormat="1">
      <c r="C269" s="186"/>
      <c r="D269" s="186"/>
      <c r="E269" s="186"/>
      <c r="F269" s="184"/>
      <c r="G269" s="186"/>
      <c r="H269" s="184"/>
      <c r="I269" s="203"/>
      <c r="J269" s="186"/>
      <c r="K269" s="186"/>
      <c r="L269" s="186"/>
      <c r="M269" s="186"/>
      <c r="N269" s="186"/>
      <c r="O269" s="186"/>
      <c r="P269" s="186"/>
      <c r="Q269" s="186"/>
      <c r="R269" s="186"/>
      <c r="S269" s="186"/>
      <c r="T269" s="186"/>
      <c r="U269" s="186"/>
      <c r="V269" s="186"/>
      <c r="W269" s="186"/>
      <c r="X269" s="186"/>
      <c r="Y269" s="186"/>
      <c r="Z269" s="186"/>
      <c r="AA269" s="186"/>
      <c r="AB269" s="186"/>
      <c r="AC269" s="186"/>
      <c r="AD269" s="186"/>
      <c r="AE269" s="186"/>
      <c r="AF269" s="186"/>
      <c r="AG269" s="186"/>
      <c r="AH269" s="186"/>
      <c r="AI269" s="186"/>
      <c r="AJ269" s="186"/>
      <c r="AK269" s="186"/>
      <c r="AL269" s="186"/>
      <c r="AM269" s="186"/>
      <c r="AN269" s="186"/>
    </row>
    <row r="270" spans="3:40" s="164" customFormat="1">
      <c r="C270" s="186"/>
      <c r="D270" s="186"/>
      <c r="E270" s="186"/>
      <c r="F270" s="184"/>
      <c r="G270" s="186"/>
      <c r="H270" s="184"/>
      <c r="I270" s="203"/>
      <c r="J270" s="186"/>
      <c r="K270" s="186"/>
      <c r="L270" s="186"/>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6"/>
      <c r="AJ270" s="186"/>
      <c r="AK270" s="186"/>
      <c r="AL270" s="186"/>
      <c r="AM270" s="186"/>
      <c r="AN270" s="186"/>
    </row>
    <row r="271" spans="3:40" s="164" customFormat="1">
      <c r="C271" s="186"/>
      <c r="D271" s="186"/>
      <c r="E271" s="186"/>
      <c r="F271" s="184"/>
      <c r="G271" s="186"/>
      <c r="H271" s="184"/>
      <c r="I271" s="203"/>
      <c r="J271" s="186"/>
      <c r="K271" s="186"/>
      <c r="L271" s="186"/>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c r="AJ271" s="186"/>
      <c r="AK271" s="186"/>
      <c r="AL271" s="186"/>
      <c r="AM271" s="186"/>
      <c r="AN271" s="186"/>
    </row>
    <row r="272" spans="3:40" s="164" customFormat="1">
      <c r="C272" s="186"/>
      <c r="D272" s="186"/>
      <c r="E272" s="186"/>
      <c r="F272" s="184"/>
      <c r="G272" s="186"/>
      <c r="H272" s="184"/>
      <c r="I272" s="203"/>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6"/>
      <c r="AL272" s="186"/>
      <c r="AM272" s="186"/>
      <c r="AN272" s="186"/>
    </row>
    <row r="273" spans="3:40" s="164" customFormat="1">
      <c r="C273" s="186"/>
      <c r="D273" s="186"/>
      <c r="E273" s="186"/>
      <c r="F273" s="184"/>
      <c r="G273" s="186"/>
      <c r="H273" s="184"/>
      <c r="I273" s="203"/>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c r="AJ273" s="186"/>
      <c r="AK273" s="186"/>
      <c r="AL273" s="186"/>
      <c r="AM273" s="186"/>
      <c r="AN273" s="186"/>
    </row>
    <row r="274" spans="3:40" s="164" customFormat="1">
      <c r="C274" s="186"/>
      <c r="D274" s="186"/>
      <c r="E274" s="186"/>
      <c r="F274" s="184"/>
      <c r="G274" s="186"/>
      <c r="H274" s="184"/>
      <c r="I274" s="203"/>
      <c r="J274" s="186"/>
      <c r="K274" s="186"/>
      <c r="L274" s="186"/>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6"/>
      <c r="AJ274" s="186"/>
      <c r="AK274" s="186"/>
      <c r="AL274" s="186"/>
      <c r="AM274" s="186"/>
      <c r="AN274" s="186"/>
    </row>
    <row r="275" spans="3:40" s="164" customFormat="1">
      <c r="C275" s="186"/>
      <c r="D275" s="186"/>
      <c r="E275" s="186"/>
      <c r="F275" s="184"/>
      <c r="G275" s="186"/>
      <c r="H275" s="184"/>
      <c r="I275" s="203"/>
      <c r="J275" s="186"/>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6"/>
      <c r="AL275" s="186"/>
      <c r="AM275" s="186"/>
      <c r="AN275" s="186"/>
    </row>
    <row r="276" spans="3:40" s="164" customFormat="1">
      <c r="C276" s="186"/>
      <c r="D276" s="186"/>
      <c r="E276" s="186"/>
      <c r="F276" s="184"/>
      <c r="G276" s="186"/>
      <c r="H276" s="184"/>
      <c r="I276" s="203"/>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186"/>
      <c r="AL276" s="186"/>
      <c r="AM276" s="186"/>
      <c r="AN276" s="186"/>
    </row>
    <row r="277" spans="3:40" s="164" customFormat="1">
      <c r="C277" s="186"/>
      <c r="D277" s="186"/>
      <c r="E277" s="186"/>
      <c r="F277" s="184"/>
      <c r="G277" s="186"/>
      <c r="H277" s="184"/>
      <c r="I277" s="203"/>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c r="AJ277" s="186"/>
      <c r="AK277" s="186"/>
      <c r="AL277" s="186"/>
      <c r="AM277" s="186"/>
      <c r="AN277" s="186"/>
    </row>
    <row r="278" spans="3:40" s="164" customFormat="1">
      <c r="C278" s="186"/>
      <c r="D278" s="186"/>
      <c r="E278" s="186"/>
      <c r="F278" s="184"/>
      <c r="G278" s="186"/>
      <c r="H278" s="184"/>
      <c r="I278" s="203"/>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6"/>
      <c r="AL278" s="186"/>
      <c r="AM278" s="186"/>
      <c r="AN278" s="186"/>
    </row>
    <row r="279" spans="3:40" s="164" customFormat="1">
      <c r="C279" s="186"/>
      <c r="D279" s="186"/>
      <c r="E279" s="186"/>
      <c r="F279" s="184"/>
      <c r="G279" s="186"/>
      <c r="H279" s="184"/>
      <c r="I279" s="203"/>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c r="AJ279" s="186"/>
      <c r="AK279" s="186"/>
      <c r="AL279" s="186"/>
      <c r="AM279" s="186"/>
      <c r="AN279" s="186"/>
    </row>
    <row r="280" spans="3:40" s="164" customFormat="1">
      <c r="C280" s="186"/>
      <c r="D280" s="186"/>
      <c r="E280" s="186"/>
      <c r="F280" s="184"/>
      <c r="G280" s="186"/>
      <c r="H280" s="184"/>
      <c r="I280" s="203"/>
      <c r="J280" s="186"/>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c r="AJ280" s="186"/>
      <c r="AK280" s="186"/>
      <c r="AL280" s="186"/>
      <c r="AM280" s="186"/>
      <c r="AN280" s="186"/>
    </row>
    <row r="281" spans="3:40" s="164" customFormat="1">
      <c r="C281" s="186"/>
      <c r="D281" s="186"/>
      <c r="E281" s="186"/>
      <c r="F281" s="184"/>
      <c r="G281" s="186"/>
      <c r="H281" s="184"/>
      <c r="I281" s="203"/>
      <c r="J281" s="186"/>
      <c r="K281" s="186"/>
      <c r="L281" s="186"/>
      <c r="M281" s="186"/>
      <c r="N281" s="186"/>
      <c r="O281" s="186"/>
      <c r="P281" s="186"/>
      <c r="Q281" s="186"/>
      <c r="R281" s="186"/>
      <c r="S281" s="186"/>
      <c r="T281" s="186"/>
      <c r="U281" s="186"/>
      <c r="V281" s="186"/>
      <c r="W281" s="186"/>
      <c r="X281" s="186"/>
      <c r="Y281" s="186"/>
      <c r="Z281" s="186"/>
      <c r="AA281" s="186"/>
      <c r="AB281" s="186"/>
      <c r="AC281" s="186"/>
      <c r="AD281" s="186"/>
      <c r="AE281" s="186"/>
      <c r="AF281" s="186"/>
      <c r="AG281" s="186"/>
      <c r="AH281" s="186"/>
      <c r="AI281" s="186"/>
      <c r="AJ281" s="186"/>
      <c r="AK281" s="186"/>
      <c r="AL281" s="186"/>
      <c r="AM281" s="186"/>
      <c r="AN281" s="186"/>
    </row>
    <row r="282" spans="3:40" s="164" customFormat="1">
      <c r="C282" s="186"/>
      <c r="D282" s="186"/>
      <c r="E282" s="186"/>
      <c r="F282" s="184"/>
      <c r="G282" s="186"/>
      <c r="H282" s="184"/>
      <c r="I282" s="203"/>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6"/>
      <c r="AK282" s="186"/>
      <c r="AL282" s="186"/>
      <c r="AM282" s="186"/>
      <c r="AN282" s="186"/>
    </row>
    <row r="283" spans="3:40" s="164" customFormat="1">
      <c r="C283" s="186"/>
      <c r="D283" s="186"/>
      <c r="E283" s="186"/>
      <c r="F283" s="184"/>
      <c r="G283" s="186"/>
      <c r="H283" s="184"/>
      <c r="I283" s="203"/>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c r="AJ283" s="186"/>
      <c r="AK283" s="186"/>
      <c r="AL283" s="186"/>
      <c r="AM283" s="186"/>
      <c r="AN283" s="186"/>
    </row>
    <row r="284" spans="3:40" s="164" customFormat="1">
      <c r="C284" s="186"/>
      <c r="D284" s="186"/>
      <c r="E284" s="186"/>
      <c r="F284" s="184"/>
      <c r="G284" s="186"/>
      <c r="H284" s="184"/>
      <c r="I284" s="203"/>
      <c r="J284" s="186"/>
      <c r="K284" s="186"/>
      <c r="L284" s="186"/>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c r="AH284" s="186"/>
      <c r="AI284" s="186"/>
      <c r="AJ284" s="186"/>
      <c r="AK284" s="186"/>
      <c r="AL284" s="186"/>
      <c r="AM284" s="186"/>
      <c r="AN284" s="186"/>
    </row>
    <row r="285" spans="3:40" s="164" customFormat="1">
      <c r="C285" s="186"/>
      <c r="D285" s="186"/>
      <c r="E285" s="186"/>
      <c r="F285" s="184"/>
      <c r="G285" s="186"/>
      <c r="H285" s="184"/>
      <c r="I285" s="203"/>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6"/>
      <c r="AJ285" s="186"/>
      <c r="AK285" s="186"/>
      <c r="AL285" s="186"/>
      <c r="AM285" s="186"/>
      <c r="AN285" s="186"/>
    </row>
    <row r="286" spans="3:40" s="164" customFormat="1">
      <c r="C286" s="186"/>
      <c r="D286" s="186"/>
      <c r="E286" s="186"/>
      <c r="F286" s="184"/>
      <c r="G286" s="186"/>
      <c r="H286" s="184"/>
      <c r="I286" s="203"/>
      <c r="J286" s="186"/>
      <c r="K286" s="186"/>
      <c r="L286" s="186"/>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6"/>
      <c r="AJ286" s="186"/>
      <c r="AK286" s="186"/>
      <c r="AL286" s="186"/>
      <c r="AM286" s="186"/>
      <c r="AN286" s="186"/>
    </row>
    <row r="287" spans="3:40" s="164" customFormat="1">
      <c r="C287" s="186"/>
      <c r="D287" s="186"/>
      <c r="E287" s="186"/>
      <c r="F287" s="184"/>
      <c r="G287" s="186"/>
      <c r="H287" s="184"/>
      <c r="I287" s="203"/>
      <c r="J287" s="186"/>
      <c r="K287" s="186"/>
      <c r="L287" s="186"/>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6"/>
      <c r="AJ287" s="186"/>
      <c r="AK287" s="186"/>
      <c r="AL287" s="186"/>
      <c r="AM287" s="186"/>
      <c r="AN287" s="186"/>
    </row>
    <row r="288" spans="3:40" s="164" customFormat="1">
      <c r="C288" s="186"/>
      <c r="D288" s="186"/>
      <c r="E288" s="186"/>
      <c r="F288" s="184"/>
      <c r="G288" s="186"/>
      <c r="H288" s="184"/>
      <c r="I288" s="203"/>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row>
    <row r="289" spans="3:40" s="164" customFormat="1">
      <c r="C289" s="186"/>
      <c r="D289" s="186"/>
      <c r="E289" s="186"/>
      <c r="F289" s="184"/>
      <c r="G289" s="186"/>
      <c r="H289" s="184"/>
      <c r="I289" s="203"/>
      <c r="J289" s="186"/>
      <c r="K289" s="186"/>
      <c r="L289" s="186"/>
      <c r="M289" s="186"/>
      <c r="N289" s="186"/>
      <c r="O289" s="186"/>
      <c r="P289" s="186"/>
      <c r="Q289" s="186"/>
      <c r="R289" s="186"/>
      <c r="S289" s="186"/>
      <c r="T289" s="186"/>
      <c r="U289" s="186"/>
      <c r="V289" s="186"/>
      <c r="W289" s="186"/>
      <c r="X289" s="186"/>
      <c r="Y289" s="186"/>
      <c r="Z289" s="186"/>
      <c r="AA289" s="186"/>
      <c r="AB289" s="186"/>
      <c r="AC289" s="186"/>
      <c r="AD289" s="186"/>
      <c r="AE289" s="186"/>
      <c r="AF289" s="186"/>
      <c r="AG289" s="186"/>
      <c r="AH289" s="186"/>
      <c r="AI289" s="186"/>
      <c r="AJ289" s="186"/>
      <c r="AK289" s="186"/>
      <c r="AL289" s="186"/>
      <c r="AM289" s="186"/>
      <c r="AN289" s="186"/>
    </row>
    <row r="290" spans="3:40" s="164" customFormat="1">
      <c r="C290" s="186"/>
      <c r="D290" s="186"/>
      <c r="E290" s="186"/>
      <c r="F290" s="184"/>
      <c r="G290" s="186"/>
      <c r="H290" s="184"/>
      <c r="I290" s="203"/>
      <c r="J290" s="186"/>
      <c r="K290" s="186"/>
      <c r="L290" s="186"/>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6"/>
      <c r="AJ290" s="186"/>
      <c r="AK290" s="186"/>
      <c r="AL290" s="186"/>
      <c r="AM290" s="186"/>
      <c r="AN290" s="186"/>
    </row>
    <row r="291" spans="3:40" s="164" customFormat="1">
      <c r="C291" s="186"/>
      <c r="D291" s="186"/>
      <c r="E291" s="186"/>
      <c r="F291" s="184"/>
      <c r="G291" s="186"/>
      <c r="H291" s="184"/>
      <c r="I291" s="203"/>
      <c r="J291" s="186"/>
      <c r="K291" s="186"/>
      <c r="L291" s="186"/>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6"/>
      <c r="AL291" s="186"/>
      <c r="AM291" s="186"/>
      <c r="AN291" s="186"/>
    </row>
    <row r="292" spans="3:40" s="164" customFormat="1">
      <c r="C292" s="186"/>
      <c r="D292" s="186"/>
      <c r="E292" s="186"/>
      <c r="F292" s="184"/>
      <c r="G292" s="186"/>
      <c r="H292" s="184"/>
      <c r="I292" s="203"/>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row>
    <row r="293" spans="3:40" s="164" customFormat="1">
      <c r="C293" s="186"/>
      <c r="D293" s="186"/>
      <c r="E293" s="186"/>
      <c r="F293" s="184"/>
      <c r="G293" s="186"/>
      <c r="H293" s="184"/>
      <c r="I293" s="203"/>
      <c r="J293" s="186"/>
      <c r="K293" s="186"/>
      <c r="L293" s="186"/>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6"/>
      <c r="AL293" s="186"/>
      <c r="AM293" s="186"/>
      <c r="AN293" s="186"/>
    </row>
    <row r="294" spans="3:40" s="164" customFormat="1">
      <c r="C294" s="186"/>
      <c r="D294" s="186"/>
      <c r="E294" s="186"/>
      <c r="F294" s="184"/>
      <c r="G294" s="186"/>
      <c r="H294" s="184"/>
      <c r="I294" s="203"/>
      <c r="J294" s="186"/>
      <c r="K294" s="186"/>
      <c r="L294" s="186"/>
      <c r="M294" s="186"/>
      <c r="N294" s="186"/>
      <c r="O294" s="186"/>
      <c r="P294" s="186"/>
      <c r="Q294" s="186"/>
      <c r="R294" s="186"/>
      <c r="S294" s="186"/>
      <c r="T294" s="186"/>
      <c r="U294" s="186"/>
      <c r="V294" s="186"/>
      <c r="W294" s="186"/>
      <c r="X294" s="186"/>
      <c r="Y294" s="186"/>
      <c r="Z294" s="186"/>
      <c r="AA294" s="186"/>
      <c r="AB294" s="186"/>
      <c r="AC294" s="186"/>
      <c r="AD294" s="186"/>
      <c r="AE294" s="186"/>
      <c r="AF294" s="186"/>
      <c r="AG294" s="186"/>
      <c r="AH294" s="186"/>
      <c r="AI294" s="186"/>
      <c r="AJ294" s="186"/>
      <c r="AK294" s="186"/>
      <c r="AL294" s="186"/>
      <c r="AM294" s="186"/>
      <c r="AN294" s="186"/>
    </row>
    <row r="295" spans="3:40" s="164" customFormat="1">
      <c r="C295" s="186"/>
      <c r="D295" s="186"/>
      <c r="E295" s="186"/>
      <c r="F295" s="184"/>
      <c r="G295" s="186"/>
      <c r="H295" s="184"/>
      <c r="I295" s="203"/>
      <c r="J295" s="186"/>
      <c r="K295" s="186"/>
      <c r="L295" s="186"/>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6"/>
      <c r="AL295" s="186"/>
      <c r="AM295" s="186"/>
      <c r="AN295" s="186"/>
    </row>
    <row r="296" spans="3:40" s="164" customFormat="1">
      <c r="C296" s="186"/>
      <c r="D296" s="186"/>
      <c r="E296" s="186"/>
      <c r="F296" s="184"/>
      <c r="G296" s="186"/>
      <c r="H296" s="184"/>
      <c r="I296" s="203"/>
      <c r="J296" s="186"/>
      <c r="K296" s="186"/>
      <c r="L296" s="186"/>
      <c r="M296" s="186"/>
      <c r="N296" s="186"/>
      <c r="O296" s="186"/>
      <c r="P296" s="186"/>
      <c r="Q296" s="186"/>
      <c r="R296" s="186"/>
      <c r="S296" s="186"/>
      <c r="T296" s="186"/>
      <c r="U296" s="186"/>
      <c r="V296" s="186"/>
      <c r="W296" s="186"/>
      <c r="X296" s="186"/>
      <c r="Y296" s="186"/>
      <c r="Z296" s="186"/>
      <c r="AA296" s="186"/>
      <c r="AB296" s="186"/>
      <c r="AC296" s="186"/>
      <c r="AD296" s="186"/>
      <c r="AE296" s="186"/>
      <c r="AF296" s="186"/>
      <c r="AG296" s="186"/>
      <c r="AH296" s="186"/>
      <c r="AI296" s="186"/>
      <c r="AJ296" s="186"/>
      <c r="AK296" s="186"/>
      <c r="AL296" s="186"/>
      <c r="AM296" s="186"/>
      <c r="AN296" s="186"/>
    </row>
    <row r="297" spans="3:40" s="164" customFormat="1">
      <c r="C297" s="186"/>
      <c r="D297" s="186"/>
      <c r="E297" s="186"/>
      <c r="F297" s="184"/>
      <c r="G297" s="186"/>
      <c r="H297" s="184"/>
      <c r="I297" s="203"/>
      <c r="J297" s="186"/>
      <c r="K297" s="186"/>
      <c r="L297" s="186"/>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6"/>
      <c r="AL297" s="186"/>
      <c r="AM297" s="186"/>
      <c r="AN297" s="186"/>
    </row>
    <row r="298" spans="3:40" s="164" customFormat="1">
      <c r="C298" s="186"/>
      <c r="D298" s="186"/>
      <c r="E298" s="186"/>
      <c r="F298" s="184"/>
      <c r="G298" s="186"/>
      <c r="H298" s="184"/>
      <c r="I298" s="203"/>
      <c r="J298" s="186"/>
      <c r="K298" s="186"/>
      <c r="L298" s="186"/>
      <c r="M298" s="186"/>
      <c r="N298" s="186"/>
      <c r="O298" s="186"/>
      <c r="P298" s="186"/>
      <c r="Q298" s="186"/>
      <c r="R298" s="186"/>
      <c r="S298" s="186"/>
      <c r="T298" s="186"/>
      <c r="U298" s="186"/>
      <c r="V298" s="186"/>
      <c r="W298" s="186"/>
      <c r="X298" s="186"/>
      <c r="Y298" s="186"/>
      <c r="Z298" s="186"/>
      <c r="AA298" s="186"/>
      <c r="AB298" s="186"/>
      <c r="AC298" s="186"/>
      <c r="AD298" s="186"/>
      <c r="AE298" s="186"/>
      <c r="AF298" s="186"/>
      <c r="AG298" s="186"/>
      <c r="AH298" s="186"/>
      <c r="AI298" s="186"/>
      <c r="AJ298" s="186"/>
      <c r="AK298" s="186"/>
      <c r="AL298" s="186"/>
      <c r="AM298" s="186"/>
      <c r="AN298" s="186"/>
    </row>
    <row r="299" spans="3:40" s="164" customFormat="1">
      <c r="C299" s="186"/>
      <c r="D299" s="186"/>
      <c r="E299" s="186"/>
      <c r="F299" s="184"/>
      <c r="G299" s="186"/>
      <c r="H299" s="184"/>
      <c r="I299" s="203"/>
      <c r="J299" s="186"/>
      <c r="K299" s="186"/>
      <c r="L299" s="186"/>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6"/>
      <c r="AJ299" s="186"/>
      <c r="AK299" s="186"/>
      <c r="AL299" s="186"/>
      <c r="AM299" s="186"/>
      <c r="AN299" s="186"/>
    </row>
    <row r="300" spans="3:40" s="164" customFormat="1">
      <c r="C300" s="186"/>
      <c r="D300" s="186"/>
      <c r="E300" s="186"/>
      <c r="F300" s="184"/>
      <c r="G300" s="186"/>
      <c r="H300" s="184"/>
      <c r="I300" s="203"/>
      <c r="J300" s="186"/>
      <c r="K300" s="186"/>
      <c r="L300" s="186"/>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6"/>
      <c r="AL300" s="186"/>
      <c r="AM300" s="186"/>
      <c r="AN300" s="186"/>
    </row>
    <row r="301" spans="3:40" s="164" customFormat="1">
      <c r="C301" s="186"/>
      <c r="D301" s="186"/>
      <c r="E301" s="186"/>
      <c r="F301" s="184"/>
      <c r="G301" s="186"/>
      <c r="H301" s="184"/>
      <c r="I301" s="203"/>
      <c r="J301" s="186"/>
      <c r="K301" s="186"/>
      <c r="L301" s="186"/>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6"/>
      <c r="AJ301" s="186"/>
      <c r="AK301" s="186"/>
      <c r="AL301" s="186"/>
      <c r="AM301" s="186"/>
      <c r="AN301" s="186"/>
    </row>
    <row r="302" spans="3:40" s="164" customFormat="1">
      <c r="C302" s="186"/>
      <c r="D302" s="186"/>
      <c r="E302" s="186"/>
      <c r="F302" s="184"/>
      <c r="G302" s="186"/>
      <c r="H302" s="184"/>
      <c r="I302" s="203"/>
      <c r="J302" s="186"/>
      <c r="K302" s="186"/>
      <c r="L302" s="186"/>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6"/>
      <c r="AJ302" s="186"/>
      <c r="AK302" s="186"/>
      <c r="AL302" s="186"/>
      <c r="AM302" s="186"/>
      <c r="AN302" s="186"/>
    </row>
    <row r="303" spans="3:40" s="164" customFormat="1">
      <c r="C303" s="186"/>
      <c r="D303" s="186"/>
      <c r="E303" s="186"/>
      <c r="F303" s="184"/>
      <c r="G303" s="186"/>
      <c r="H303" s="184"/>
      <c r="I303" s="203"/>
      <c r="J303" s="186"/>
      <c r="K303" s="186"/>
      <c r="L303" s="186"/>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6"/>
      <c r="AJ303" s="186"/>
      <c r="AK303" s="186"/>
      <c r="AL303" s="186"/>
      <c r="AM303" s="186"/>
      <c r="AN303" s="186"/>
    </row>
    <row r="304" spans="3:40" s="164" customFormat="1">
      <c r="C304" s="186"/>
      <c r="D304" s="186"/>
      <c r="E304" s="186"/>
      <c r="F304" s="184"/>
      <c r="G304" s="186"/>
      <c r="H304" s="184"/>
      <c r="I304" s="203"/>
      <c r="J304" s="186"/>
      <c r="K304" s="186"/>
      <c r="L304" s="186"/>
      <c r="M304" s="186"/>
      <c r="N304" s="186"/>
      <c r="O304" s="186"/>
      <c r="P304" s="186"/>
      <c r="Q304" s="186"/>
      <c r="R304" s="186"/>
      <c r="S304" s="186"/>
      <c r="T304" s="186"/>
      <c r="U304" s="186"/>
      <c r="V304" s="186"/>
      <c r="W304" s="186"/>
      <c r="X304" s="186"/>
      <c r="Y304" s="186"/>
      <c r="Z304" s="186"/>
      <c r="AA304" s="186"/>
      <c r="AB304" s="186"/>
      <c r="AC304" s="186"/>
      <c r="AD304" s="186"/>
      <c r="AE304" s="186"/>
      <c r="AF304" s="186"/>
      <c r="AG304" s="186"/>
      <c r="AH304" s="186"/>
      <c r="AI304" s="186"/>
      <c r="AJ304" s="186"/>
      <c r="AK304" s="186"/>
      <c r="AL304" s="186"/>
      <c r="AM304" s="186"/>
      <c r="AN304" s="186"/>
    </row>
    <row r="305" spans="3:40" s="164" customFormat="1">
      <c r="C305" s="186"/>
      <c r="D305" s="186"/>
      <c r="E305" s="186"/>
      <c r="F305" s="184"/>
      <c r="G305" s="186"/>
      <c r="H305" s="184"/>
      <c r="I305" s="203"/>
      <c r="J305" s="186"/>
      <c r="K305" s="186"/>
      <c r="L305" s="186"/>
      <c r="M305" s="186"/>
      <c r="N305" s="186"/>
      <c r="O305" s="186"/>
      <c r="P305" s="186"/>
      <c r="Q305" s="186"/>
      <c r="R305" s="186"/>
      <c r="S305" s="186"/>
      <c r="T305" s="186"/>
      <c r="U305" s="186"/>
      <c r="V305" s="186"/>
      <c r="W305" s="186"/>
      <c r="X305" s="186"/>
      <c r="Y305" s="186"/>
      <c r="Z305" s="186"/>
      <c r="AA305" s="186"/>
      <c r="AB305" s="186"/>
      <c r="AC305" s="186"/>
      <c r="AD305" s="186"/>
      <c r="AE305" s="186"/>
      <c r="AF305" s="186"/>
      <c r="AG305" s="186"/>
      <c r="AH305" s="186"/>
      <c r="AI305" s="186"/>
      <c r="AJ305" s="186"/>
      <c r="AK305" s="186"/>
      <c r="AL305" s="186"/>
      <c r="AM305" s="186"/>
      <c r="AN305" s="186"/>
    </row>
    <row r="306" spans="3:40" s="164" customFormat="1">
      <c r="C306" s="186"/>
      <c r="D306" s="186"/>
      <c r="E306" s="186"/>
      <c r="F306" s="184"/>
      <c r="G306" s="186"/>
      <c r="H306" s="184"/>
      <c r="I306" s="203"/>
      <c r="J306" s="186"/>
      <c r="K306" s="186"/>
      <c r="L306" s="186"/>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6"/>
      <c r="AJ306" s="186"/>
      <c r="AK306" s="186"/>
      <c r="AL306" s="186"/>
      <c r="AM306" s="186"/>
      <c r="AN306" s="186"/>
    </row>
    <row r="307" spans="3:40" s="164" customFormat="1">
      <c r="C307" s="186"/>
      <c r="D307" s="186"/>
      <c r="E307" s="186"/>
      <c r="F307" s="184"/>
      <c r="G307" s="186"/>
      <c r="H307" s="184"/>
      <c r="I307" s="203"/>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row>
    <row r="308" spans="3:40" s="164" customFormat="1">
      <c r="C308" s="186"/>
      <c r="D308" s="186"/>
      <c r="E308" s="186"/>
      <c r="F308" s="184"/>
      <c r="G308" s="186"/>
      <c r="H308" s="184"/>
      <c r="I308" s="203"/>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row>
    <row r="309" spans="3:40" s="164" customFormat="1">
      <c r="C309" s="186"/>
      <c r="D309" s="186"/>
      <c r="E309" s="186"/>
      <c r="F309" s="184"/>
      <c r="G309" s="186"/>
      <c r="H309" s="184"/>
      <c r="I309" s="203"/>
      <c r="J309" s="186"/>
      <c r="K309" s="186"/>
      <c r="L309" s="186"/>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6"/>
      <c r="AL309" s="186"/>
      <c r="AM309" s="186"/>
      <c r="AN309" s="186"/>
    </row>
    <row r="310" spans="3:40" s="164" customFormat="1">
      <c r="C310" s="186"/>
      <c r="D310" s="186"/>
      <c r="E310" s="186"/>
      <c r="F310" s="184"/>
      <c r="G310" s="186"/>
      <c r="H310" s="184"/>
      <c r="I310" s="203"/>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row>
    <row r="311" spans="3:40" s="164" customFormat="1">
      <c r="C311" s="186"/>
      <c r="D311" s="186"/>
      <c r="E311" s="186"/>
      <c r="F311" s="184"/>
      <c r="G311" s="186"/>
      <c r="H311" s="184"/>
      <c r="I311" s="203"/>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row>
    <row r="312" spans="3:40" s="164" customFormat="1">
      <c r="C312" s="186"/>
      <c r="D312" s="186"/>
      <c r="E312" s="186"/>
      <c r="F312" s="184"/>
      <c r="G312" s="186"/>
      <c r="H312" s="184"/>
      <c r="I312" s="203"/>
      <c r="J312" s="186"/>
      <c r="K312" s="186"/>
      <c r="L312" s="186"/>
      <c r="M312" s="186"/>
      <c r="N312" s="186"/>
      <c r="O312" s="186"/>
      <c r="P312" s="186"/>
      <c r="Q312" s="186"/>
      <c r="R312" s="186"/>
      <c r="S312" s="186"/>
      <c r="T312" s="186"/>
      <c r="U312" s="186"/>
      <c r="V312" s="186"/>
      <c r="W312" s="186"/>
      <c r="X312" s="186"/>
      <c r="Y312" s="186"/>
      <c r="Z312" s="186"/>
      <c r="AA312" s="186"/>
      <c r="AB312" s="186"/>
      <c r="AC312" s="186"/>
      <c r="AD312" s="186"/>
      <c r="AE312" s="186"/>
      <c r="AF312" s="186"/>
      <c r="AG312" s="186"/>
      <c r="AH312" s="186"/>
      <c r="AI312" s="186"/>
      <c r="AJ312" s="186"/>
      <c r="AK312" s="186"/>
      <c r="AL312" s="186"/>
      <c r="AM312" s="186"/>
      <c r="AN312" s="186"/>
    </row>
    <row r="313" spans="3:40" s="164" customFormat="1">
      <c r="C313" s="186"/>
      <c r="D313" s="186"/>
      <c r="E313" s="186"/>
      <c r="F313" s="184"/>
      <c r="G313" s="186"/>
      <c r="H313" s="184"/>
      <c r="I313" s="203"/>
      <c r="J313" s="186"/>
      <c r="K313" s="186"/>
      <c r="L313" s="186"/>
      <c r="M313" s="186"/>
      <c r="N313" s="186"/>
      <c r="O313" s="186"/>
      <c r="P313" s="186"/>
      <c r="Q313" s="186"/>
      <c r="R313" s="186"/>
      <c r="S313" s="186"/>
      <c r="T313" s="186"/>
      <c r="U313" s="186"/>
      <c r="V313" s="186"/>
      <c r="W313" s="186"/>
      <c r="X313" s="186"/>
      <c r="Y313" s="186"/>
      <c r="Z313" s="186"/>
      <c r="AA313" s="186"/>
      <c r="AB313" s="186"/>
      <c r="AC313" s="186"/>
      <c r="AD313" s="186"/>
      <c r="AE313" s="186"/>
      <c r="AF313" s="186"/>
      <c r="AG313" s="186"/>
      <c r="AH313" s="186"/>
      <c r="AI313" s="186"/>
      <c r="AJ313" s="186"/>
      <c r="AK313" s="186"/>
      <c r="AL313" s="186"/>
      <c r="AM313" s="186"/>
      <c r="AN313" s="186"/>
    </row>
    <row r="314" spans="3:40" s="164" customFormat="1">
      <c r="C314" s="186"/>
      <c r="D314" s="186"/>
      <c r="E314" s="186"/>
      <c r="F314" s="184"/>
      <c r="G314" s="186"/>
      <c r="H314" s="184"/>
      <c r="I314" s="203"/>
      <c r="J314" s="186"/>
      <c r="K314" s="186"/>
      <c r="L314" s="186"/>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6"/>
      <c r="AJ314" s="186"/>
      <c r="AK314" s="186"/>
      <c r="AL314" s="186"/>
      <c r="AM314" s="186"/>
      <c r="AN314" s="186"/>
    </row>
    <row r="315" spans="3:40" s="164" customFormat="1">
      <c r="C315" s="186"/>
      <c r="D315" s="186"/>
      <c r="E315" s="186"/>
      <c r="F315" s="184"/>
      <c r="G315" s="186"/>
      <c r="H315" s="184"/>
      <c r="I315" s="203"/>
      <c r="J315" s="186"/>
      <c r="K315" s="186"/>
      <c r="L315" s="186"/>
      <c r="M315" s="186"/>
      <c r="N315" s="186"/>
      <c r="O315" s="186"/>
      <c r="P315" s="186"/>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6"/>
      <c r="AL315" s="186"/>
      <c r="AM315" s="186"/>
      <c r="AN315" s="186"/>
    </row>
    <row r="316" spans="3:40" s="164" customFormat="1">
      <c r="C316" s="186"/>
      <c r="D316" s="186"/>
      <c r="E316" s="186"/>
      <c r="F316" s="184"/>
      <c r="G316" s="186"/>
      <c r="H316" s="184"/>
      <c r="I316" s="203"/>
      <c r="J316" s="186"/>
      <c r="K316" s="186"/>
      <c r="L316" s="186"/>
      <c r="M316" s="186"/>
      <c r="N316" s="186"/>
      <c r="O316" s="186"/>
      <c r="P316" s="186"/>
      <c r="Q316" s="186"/>
      <c r="R316" s="186"/>
      <c r="S316" s="186"/>
      <c r="T316" s="186"/>
      <c r="U316" s="186"/>
      <c r="V316" s="186"/>
      <c r="W316" s="186"/>
      <c r="X316" s="186"/>
      <c r="Y316" s="186"/>
      <c r="Z316" s="186"/>
      <c r="AA316" s="186"/>
      <c r="AB316" s="186"/>
      <c r="AC316" s="186"/>
      <c r="AD316" s="186"/>
      <c r="AE316" s="186"/>
      <c r="AF316" s="186"/>
      <c r="AG316" s="186"/>
      <c r="AH316" s="186"/>
      <c r="AI316" s="186"/>
      <c r="AJ316" s="186"/>
      <c r="AK316" s="186"/>
      <c r="AL316" s="186"/>
      <c r="AM316" s="186"/>
      <c r="AN316" s="186"/>
    </row>
    <row r="317" spans="3:40" s="164" customFormat="1">
      <c r="C317" s="186"/>
      <c r="D317" s="186"/>
      <c r="E317" s="186"/>
      <c r="F317" s="184"/>
      <c r="G317" s="186"/>
      <c r="H317" s="184"/>
      <c r="I317" s="203"/>
      <c r="J317" s="186"/>
      <c r="K317" s="186"/>
      <c r="L317" s="186"/>
      <c r="M317" s="186"/>
      <c r="N317" s="186"/>
      <c r="O317" s="186"/>
      <c r="P317" s="186"/>
      <c r="Q317" s="186"/>
      <c r="R317" s="186"/>
      <c r="S317" s="186"/>
      <c r="T317" s="186"/>
      <c r="U317" s="186"/>
      <c r="V317" s="186"/>
      <c r="W317" s="186"/>
      <c r="X317" s="186"/>
      <c r="Y317" s="186"/>
      <c r="Z317" s="186"/>
      <c r="AA317" s="186"/>
      <c r="AB317" s="186"/>
      <c r="AC317" s="186"/>
      <c r="AD317" s="186"/>
      <c r="AE317" s="186"/>
      <c r="AF317" s="186"/>
      <c r="AG317" s="186"/>
      <c r="AH317" s="186"/>
      <c r="AI317" s="186"/>
      <c r="AJ317" s="186"/>
      <c r="AK317" s="186"/>
      <c r="AL317" s="186"/>
      <c r="AM317" s="186"/>
      <c r="AN317" s="186"/>
    </row>
    <row r="318" spans="3:40" s="164" customFormat="1">
      <c r="C318" s="186"/>
      <c r="D318" s="186"/>
      <c r="E318" s="186"/>
      <c r="F318" s="184"/>
      <c r="G318" s="186"/>
      <c r="H318" s="184"/>
      <c r="I318" s="203"/>
      <c r="J318" s="186"/>
      <c r="K318" s="186"/>
      <c r="L318" s="186"/>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6"/>
      <c r="AJ318" s="186"/>
      <c r="AK318" s="186"/>
      <c r="AL318" s="186"/>
      <c r="AM318" s="186"/>
      <c r="AN318" s="186"/>
    </row>
    <row r="319" spans="3:40" s="164" customFormat="1">
      <c r="C319" s="186"/>
      <c r="D319" s="186"/>
      <c r="E319" s="186"/>
      <c r="F319" s="184"/>
      <c r="G319" s="186"/>
      <c r="H319" s="184"/>
      <c r="I319" s="203"/>
      <c r="J319" s="186"/>
      <c r="K319" s="186"/>
      <c r="L319" s="186"/>
      <c r="M319" s="186"/>
      <c r="N319" s="186"/>
      <c r="O319" s="186"/>
      <c r="P319" s="186"/>
      <c r="Q319" s="186"/>
      <c r="R319" s="186"/>
      <c r="S319" s="186"/>
      <c r="T319" s="186"/>
      <c r="U319" s="186"/>
      <c r="V319" s="186"/>
      <c r="W319" s="186"/>
      <c r="X319" s="186"/>
      <c r="Y319" s="186"/>
      <c r="Z319" s="186"/>
      <c r="AA319" s="186"/>
      <c r="AB319" s="186"/>
      <c r="AC319" s="186"/>
      <c r="AD319" s="186"/>
      <c r="AE319" s="186"/>
      <c r="AF319" s="186"/>
      <c r="AG319" s="186"/>
      <c r="AH319" s="186"/>
      <c r="AI319" s="186"/>
      <c r="AJ319" s="186"/>
      <c r="AK319" s="186"/>
      <c r="AL319" s="186"/>
      <c r="AM319" s="186"/>
      <c r="AN319" s="186"/>
    </row>
    <row r="320" spans="3:40" s="164" customFormat="1">
      <c r="C320" s="186"/>
      <c r="D320" s="186"/>
      <c r="E320" s="186"/>
      <c r="F320" s="184"/>
      <c r="G320" s="186"/>
      <c r="H320" s="184"/>
      <c r="I320" s="203"/>
      <c r="J320" s="186"/>
      <c r="K320" s="186"/>
      <c r="L320" s="186"/>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186"/>
      <c r="AJ320" s="186"/>
      <c r="AK320" s="186"/>
      <c r="AL320" s="186"/>
      <c r="AM320" s="186"/>
      <c r="AN320" s="186"/>
    </row>
    <row r="321" spans="3:40" s="164" customFormat="1">
      <c r="C321" s="186"/>
      <c r="D321" s="186"/>
      <c r="E321" s="186"/>
      <c r="F321" s="184"/>
      <c r="G321" s="186"/>
      <c r="H321" s="184"/>
      <c r="I321" s="203"/>
      <c r="J321" s="186"/>
      <c r="K321" s="186"/>
      <c r="L321" s="186"/>
      <c r="M321" s="186"/>
      <c r="N321" s="186"/>
      <c r="O321" s="186"/>
      <c r="P321" s="186"/>
      <c r="Q321" s="186"/>
      <c r="R321" s="186"/>
      <c r="S321" s="186"/>
      <c r="T321" s="186"/>
      <c r="U321" s="186"/>
      <c r="V321" s="186"/>
      <c r="W321" s="186"/>
      <c r="X321" s="186"/>
      <c r="Y321" s="186"/>
      <c r="Z321" s="186"/>
      <c r="AA321" s="186"/>
      <c r="AB321" s="186"/>
      <c r="AC321" s="186"/>
      <c r="AD321" s="186"/>
      <c r="AE321" s="186"/>
      <c r="AF321" s="186"/>
      <c r="AG321" s="186"/>
      <c r="AH321" s="186"/>
      <c r="AI321" s="186"/>
      <c r="AJ321" s="186"/>
      <c r="AK321" s="186"/>
      <c r="AL321" s="186"/>
      <c r="AM321" s="186"/>
      <c r="AN321" s="186"/>
    </row>
    <row r="322" spans="3:40" s="164" customFormat="1">
      <c r="C322" s="186"/>
      <c r="D322" s="186"/>
      <c r="E322" s="186"/>
      <c r="F322" s="184"/>
      <c r="G322" s="186"/>
      <c r="H322" s="184"/>
      <c r="I322" s="203"/>
      <c r="J322" s="186"/>
      <c r="K322" s="186"/>
      <c r="L322" s="186"/>
      <c r="M322" s="186"/>
      <c r="N322" s="186"/>
      <c r="O322" s="186"/>
      <c r="P322" s="186"/>
      <c r="Q322" s="186"/>
      <c r="R322" s="186"/>
      <c r="S322" s="186"/>
      <c r="T322" s="186"/>
      <c r="U322" s="186"/>
      <c r="V322" s="186"/>
      <c r="W322" s="186"/>
      <c r="X322" s="186"/>
      <c r="Y322" s="186"/>
      <c r="Z322" s="186"/>
      <c r="AA322" s="186"/>
      <c r="AB322" s="186"/>
      <c r="AC322" s="186"/>
      <c r="AD322" s="186"/>
      <c r="AE322" s="186"/>
      <c r="AF322" s="186"/>
      <c r="AG322" s="186"/>
      <c r="AH322" s="186"/>
      <c r="AI322" s="186"/>
      <c r="AJ322" s="186"/>
      <c r="AK322" s="186"/>
      <c r="AL322" s="186"/>
      <c r="AM322" s="186"/>
      <c r="AN322" s="186"/>
    </row>
    <row r="323" spans="3:40" s="164" customFormat="1">
      <c r="C323" s="186"/>
      <c r="D323" s="186"/>
      <c r="E323" s="186"/>
      <c r="F323" s="184"/>
      <c r="G323" s="186"/>
      <c r="H323" s="184"/>
      <c r="I323" s="203"/>
      <c r="J323" s="186"/>
      <c r="K323" s="186"/>
      <c r="L323" s="186"/>
      <c r="M323" s="186"/>
      <c r="N323" s="186"/>
      <c r="O323" s="186"/>
      <c r="P323" s="186"/>
      <c r="Q323" s="186"/>
      <c r="R323" s="186"/>
      <c r="S323" s="186"/>
      <c r="T323" s="186"/>
      <c r="U323" s="186"/>
      <c r="V323" s="186"/>
      <c r="W323" s="186"/>
      <c r="X323" s="186"/>
      <c r="Y323" s="186"/>
      <c r="Z323" s="186"/>
      <c r="AA323" s="186"/>
      <c r="AB323" s="186"/>
      <c r="AC323" s="186"/>
      <c r="AD323" s="186"/>
      <c r="AE323" s="186"/>
      <c r="AF323" s="186"/>
      <c r="AG323" s="186"/>
      <c r="AH323" s="186"/>
      <c r="AI323" s="186"/>
      <c r="AJ323" s="186"/>
      <c r="AK323" s="186"/>
      <c r="AL323" s="186"/>
      <c r="AM323" s="186"/>
      <c r="AN323" s="186"/>
    </row>
    <row r="324" spans="3:40" s="164" customFormat="1">
      <c r="C324" s="186"/>
      <c r="D324" s="186"/>
      <c r="E324" s="186"/>
      <c r="F324" s="184"/>
      <c r="G324" s="186"/>
      <c r="H324" s="184"/>
      <c r="I324" s="203"/>
      <c r="J324" s="186"/>
      <c r="K324" s="186"/>
      <c r="L324" s="186"/>
      <c r="M324" s="186"/>
      <c r="N324" s="186"/>
      <c r="O324" s="186"/>
      <c r="P324" s="186"/>
      <c r="Q324" s="186"/>
      <c r="R324" s="186"/>
      <c r="S324" s="186"/>
      <c r="T324" s="186"/>
      <c r="U324" s="186"/>
      <c r="V324" s="186"/>
      <c r="W324" s="186"/>
      <c r="X324" s="186"/>
      <c r="Y324" s="186"/>
      <c r="Z324" s="186"/>
      <c r="AA324" s="186"/>
      <c r="AB324" s="186"/>
      <c r="AC324" s="186"/>
      <c r="AD324" s="186"/>
      <c r="AE324" s="186"/>
      <c r="AF324" s="186"/>
      <c r="AG324" s="186"/>
      <c r="AH324" s="186"/>
      <c r="AI324" s="186"/>
      <c r="AJ324" s="186"/>
      <c r="AK324" s="186"/>
      <c r="AL324" s="186"/>
      <c r="AM324" s="186"/>
      <c r="AN324" s="186"/>
    </row>
    <row r="325" spans="3:40" s="164" customFormat="1">
      <c r="C325" s="186"/>
      <c r="D325" s="186"/>
      <c r="E325" s="186"/>
      <c r="F325" s="184"/>
      <c r="G325" s="186"/>
      <c r="H325" s="184"/>
      <c r="I325" s="203"/>
      <c r="J325" s="186"/>
      <c r="K325" s="186"/>
      <c r="L325" s="186"/>
      <c r="M325" s="186"/>
      <c r="N325" s="186"/>
      <c r="O325" s="186"/>
      <c r="P325" s="186"/>
      <c r="Q325" s="186"/>
      <c r="R325" s="186"/>
      <c r="S325" s="186"/>
      <c r="T325" s="186"/>
      <c r="U325" s="186"/>
      <c r="V325" s="186"/>
      <c r="W325" s="186"/>
      <c r="X325" s="186"/>
      <c r="Y325" s="186"/>
      <c r="Z325" s="186"/>
      <c r="AA325" s="186"/>
      <c r="AB325" s="186"/>
      <c r="AC325" s="186"/>
      <c r="AD325" s="186"/>
      <c r="AE325" s="186"/>
      <c r="AF325" s="186"/>
      <c r="AG325" s="186"/>
      <c r="AH325" s="186"/>
      <c r="AI325" s="186"/>
      <c r="AJ325" s="186"/>
      <c r="AK325" s="186"/>
      <c r="AL325" s="186"/>
      <c r="AM325" s="186"/>
      <c r="AN325" s="186"/>
    </row>
    <row r="326" spans="3:40" s="164" customFormat="1">
      <c r="C326" s="186"/>
      <c r="D326" s="186"/>
      <c r="E326" s="186"/>
      <c r="F326" s="184"/>
      <c r="G326" s="186"/>
      <c r="H326" s="184"/>
      <c r="I326" s="203"/>
      <c r="J326" s="186"/>
      <c r="K326" s="186"/>
      <c r="L326" s="186"/>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6"/>
      <c r="AL326" s="186"/>
      <c r="AM326" s="186"/>
      <c r="AN326" s="186"/>
    </row>
    <row r="327" spans="3:40" s="164" customFormat="1">
      <c r="C327" s="186"/>
      <c r="D327" s="186"/>
      <c r="E327" s="186"/>
      <c r="F327" s="184"/>
      <c r="G327" s="186"/>
      <c r="H327" s="184"/>
      <c r="I327" s="203"/>
      <c r="J327" s="186"/>
      <c r="K327" s="186"/>
      <c r="L327" s="186"/>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6"/>
      <c r="AJ327" s="186"/>
      <c r="AK327" s="186"/>
      <c r="AL327" s="186"/>
      <c r="AM327" s="186"/>
      <c r="AN327" s="186"/>
    </row>
    <row r="328" spans="3:40" s="164" customFormat="1">
      <c r="C328" s="186"/>
      <c r="D328" s="186"/>
      <c r="E328" s="186"/>
      <c r="F328" s="184"/>
      <c r="G328" s="186"/>
      <c r="H328" s="184"/>
      <c r="I328" s="203"/>
      <c r="J328" s="186"/>
      <c r="K328" s="186"/>
      <c r="L328" s="186"/>
      <c r="M328" s="186"/>
      <c r="N328" s="186"/>
      <c r="O328" s="186"/>
      <c r="P328" s="186"/>
      <c r="Q328" s="186"/>
      <c r="R328" s="186"/>
      <c r="S328" s="186"/>
      <c r="T328" s="186"/>
      <c r="U328" s="186"/>
      <c r="V328" s="186"/>
      <c r="W328" s="186"/>
      <c r="X328" s="186"/>
      <c r="Y328" s="186"/>
      <c r="Z328" s="186"/>
      <c r="AA328" s="186"/>
      <c r="AB328" s="186"/>
      <c r="AC328" s="186"/>
      <c r="AD328" s="186"/>
      <c r="AE328" s="186"/>
      <c r="AF328" s="186"/>
      <c r="AG328" s="186"/>
      <c r="AH328" s="186"/>
      <c r="AI328" s="186"/>
      <c r="AJ328" s="186"/>
      <c r="AK328" s="186"/>
      <c r="AL328" s="186"/>
      <c r="AM328" s="186"/>
      <c r="AN328" s="186"/>
    </row>
    <row r="329" spans="3:40" s="164" customFormat="1">
      <c r="C329" s="186"/>
      <c r="D329" s="186"/>
      <c r="E329" s="186"/>
      <c r="F329" s="184"/>
      <c r="G329" s="186"/>
      <c r="H329" s="184"/>
      <c r="I329" s="203"/>
      <c r="J329" s="186"/>
      <c r="K329" s="186"/>
      <c r="L329" s="186"/>
      <c r="M329" s="186"/>
      <c r="N329" s="186"/>
      <c r="O329" s="186"/>
      <c r="P329" s="186"/>
      <c r="Q329" s="186"/>
      <c r="R329" s="186"/>
      <c r="S329" s="186"/>
      <c r="T329" s="186"/>
      <c r="U329" s="186"/>
      <c r="V329" s="186"/>
      <c r="W329" s="186"/>
      <c r="X329" s="186"/>
      <c r="Y329" s="186"/>
      <c r="Z329" s="186"/>
      <c r="AA329" s="186"/>
      <c r="AB329" s="186"/>
      <c r="AC329" s="186"/>
      <c r="AD329" s="186"/>
      <c r="AE329" s="186"/>
      <c r="AF329" s="186"/>
      <c r="AG329" s="186"/>
      <c r="AH329" s="186"/>
      <c r="AI329" s="186"/>
      <c r="AJ329" s="186"/>
      <c r="AK329" s="186"/>
      <c r="AL329" s="186"/>
      <c r="AM329" s="186"/>
      <c r="AN329" s="186"/>
    </row>
    <row r="330" spans="3:40" s="164" customFormat="1">
      <c r="C330" s="186"/>
      <c r="D330" s="186"/>
      <c r="E330" s="186"/>
      <c r="F330" s="184"/>
      <c r="G330" s="186"/>
      <c r="H330" s="184"/>
      <c r="I330" s="203"/>
      <c r="J330" s="186"/>
      <c r="K330" s="186"/>
      <c r="L330" s="186"/>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c r="AH330" s="186"/>
      <c r="AI330" s="186"/>
      <c r="AJ330" s="186"/>
      <c r="AK330" s="186"/>
      <c r="AL330" s="186"/>
      <c r="AM330" s="186"/>
      <c r="AN330" s="186"/>
    </row>
    <row r="331" spans="3:40" s="164" customFormat="1">
      <c r="C331" s="186"/>
      <c r="D331" s="186"/>
      <c r="E331" s="186"/>
      <c r="F331" s="184"/>
      <c r="G331" s="186"/>
      <c r="H331" s="184"/>
      <c r="I331" s="203"/>
      <c r="J331" s="186"/>
      <c r="K331" s="186"/>
      <c r="L331" s="186"/>
      <c r="M331" s="186"/>
      <c r="N331" s="186"/>
      <c r="O331" s="186"/>
      <c r="P331" s="186"/>
      <c r="Q331" s="186"/>
      <c r="R331" s="186"/>
      <c r="S331" s="186"/>
      <c r="T331" s="186"/>
      <c r="U331" s="186"/>
      <c r="V331" s="186"/>
      <c r="W331" s="186"/>
      <c r="X331" s="186"/>
      <c r="Y331" s="186"/>
      <c r="Z331" s="186"/>
      <c r="AA331" s="186"/>
      <c r="AB331" s="186"/>
      <c r="AC331" s="186"/>
      <c r="AD331" s="186"/>
      <c r="AE331" s="186"/>
      <c r="AF331" s="186"/>
      <c r="AG331" s="186"/>
      <c r="AH331" s="186"/>
      <c r="AI331" s="186"/>
      <c r="AJ331" s="186"/>
      <c r="AK331" s="186"/>
      <c r="AL331" s="186"/>
      <c r="AM331" s="186"/>
      <c r="AN331" s="186"/>
    </row>
    <row r="332" spans="3:40" s="164" customFormat="1">
      <c r="C332" s="186"/>
      <c r="D332" s="186"/>
      <c r="E332" s="186"/>
      <c r="F332" s="184"/>
      <c r="G332" s="186"/>
      <c r="H332" s="184"/>
      <c r="I332" s="203"/>
      <c r="J332" s="186"/>
      <c r="K332" s="186"/>
      <c r="L332" s="186"/>
      <c r="M332" s="186"/>
      <c r="N332" s="186"/>
      <c r="O332" s="186"/>
      <c r="P332" s="186"/>
      <c r="Q332" s="186"/>
      <c r="R332" s="186"/>
      <c r="S332" s="186"/>
      <c r="T332" s="186"/>
      <c r="U332" s="186"/>
      <c r="V332" s="186"/>
      <c r="W332" s="186"/>
      <c r="X332" s="186"/>
      <c r="Y332" s="186"/>
      <c r="Z332" s="186"/>
      <c r="AA332" s="186"/>
      <c r="AB332" s="186"/>
      <c r="AC332" s="186"/>
      <c r="AD332" s="186"/>
      <c r="AE332" s="186"/>
      <c r="AF332" s="186"/>
      <c r="AG332" s="186"/>
      <c r="AH332" s="186"/>
      <c r="AI332" s="186"/>
      <c r="AJ332" s="186"/>
      <c r="AK332" s="186"/>
      <c r="AL332" s="186"/>
      <c r="AM332" s="186"/>
      <c r="AN332" s="186"/>
    </row>
    <row r="333" spans="3:40" s="164" customFormat="1">
      <c r="C333" s="186"/>
      <c r="D333" s="186"/>
      <c r="E333" s="186"/>
      <c r="F333" s="184"/>
      <c r="G333" s="186"/>
      <c r="H333" s="184"/>
      <c r="I333" s="203"/>
      <c r="J333" s="186"/>
      <c r="K333" s="186"/>
      <c r="L333" s="186"/>
      <c r="M333" s="186"/>
      <c r="N333" s="186"/>
      <c r="O333" s="186"/>
      <c r="P333" s="186"/>
      <c r="Q333" s="186"/>
      <c r="R333" s="186"/>
      <c r="S333" s="186"/>
      <c r="T333" s="186"/>
      <c r="U333" s="186"/>
      <c r="V333" s="186"/>
      <c r="W333" s="186"/>
      <c r="X333" s="186"/>
      <c r="Y333" s="186"/>
      <c r="Z333" s="186"/>
      <c r="AA333" s="186"/>
      <c r="AB333" s="186"/>
      <c r="AC333" s="186"/>
      <c r="AD333" s="186"/>
      <c r="AE333" s="186"/>
      <c r="AF333" s="186"/>
      <c r="AG333" s="186"/>
      <c r="AH333" s="186"/>
      <c r="AI333" s="186"/>
      <c r="AJ333" s="186"/>
      <c r="AK333" s="186"/>
      <c r="AL333" s="186"/>
      <c r="AM333" s="186"/>
      <c r="AN333" s="186"/>
    </row>
    <row r="334" spans="3:40" s="164" customFormat="1">
      <c r="C334" s="186"/>
      <c r="D334" s="186"/>
      <c r="E334" s="186"/>
      <c r="F334" s="184"/>
      <c r="G334" s="186"/>
      <c r="H334" s="184"/>
      <c r="I334" s="203"/>
      <c r="J334" s="186"/>
      <c r="K334" s="186"/>
      <c r="L334" s="186"/>
      <c r="M334" s="186"/>
      <c r="N334" s="186"/>
      <c r="O334" s="186"/>
      <c r="P334" s="186"/>
      <c r="Q334" s="186"/>
      <c r="R334" s="186"/>
      <c r="S334" s="186"/>
      <c r="T334" s="186"/>
      <c r="U334" s="186"/>
      <c r="V334" s="186"/>
      <c r="W334" s="186"/>
      <c r="X334" s="186"/>
      <c r="Y334" s="186"/>
      <c r="Z334" s="186"/>
      <c r="AA334" s="186"/>
      <c r="AB334" s="186"/>
      <c r="AC334" s="186"/>
      <c r="AD334" s="186"/>
      <c r="AE334" s="186"/>
      <c r="AF334" s="186"/>
      <c r="AG334" s="186"/>
      <c r="AH334" s="186"/>
      <c r="AI334" s="186"/>
      <c r="AJ334" s="186"/>
      <c r="AK334" s="186"/>
      <c r="AL334" s="186"/>
      <c r="AM334" s="186"/>
      <c r="AN334" s="186"/>
    </row>
    <row r="335" spans="3:40" s="164" customFormat="1">
      <c r="C335" s="186"/>
      <c r="D335" s="186"/>
      <c r="E335" s="186"/>
      <c r="F335" s="184"/>
      <c r="G335" s="186"/>
      <c r="H335" s="184"/>
      <c r="I335" s="203"/>
      <c r="J335" s="186"/>
      <c r="K335" s="186"/>
      <c r="L335" s="186"/>
      <c r="M335" s="186"/>
      <c r="N335" s="186"/>
      <c r="O335" s="186"/>
      <c r="P335" s="186"/>
      <c r="Q335" s="186"/>
      <c r="R335" s="186"/>
      <c r="S335" s="186"/>
      <c r="T335" s="186"/>
      <c r="U335" s="186"/>
      <c r="V335" s="186"/>
      <c r="W335" s="186"/>
      <c r="X335" s="186"/>
      <c r="Y335" s="186"/>
      <c r="Z335" s="186"/>
      <c r="AA335" s="186"/>
      <c r="AB335" s="186"/>
      <c r="AC335" s="186"/>
      <c r="AD335" s="186"/>
      <c r="AE335" s="186"/>
      <c r="AF335" s="186"/>
      <c r="AG335" s="186"/>
      <c r="AH335" s="186"/>
      <c r="AI335" s="186"/>
      <c r="AJ335" s="186"/>
      <c r="AK335" s="186"/>
      <c r="AL335" s="186"/>
      <c r="AM335" s="186"/>
      <c r="AN335" s="186"/>
    </row>
    <row r="336" spans="3:40" s="164" customFormat="1">
      <c r="C336" s="186"/>
      <c r="D336" s="186"/>
      <c r="E336" s="186"/>
      <c r="F336" s="184"/>
      <c r="G336" s="186"/>
      <c r="H336" s="184"/>
      <c r="I336" s="203"/>
      <c r="J336" s="186"/>
      <c r="K336" s="186"/>
      <c r="L336" s="186"/>
      <c r="M336" s="186"/>
      <c r="N336" s="186"/>
      <c r="O336" s="186"/>
      <c r="P336" s="186"/>
      <c r="Q336" s="186"/>
      <c r="R336" s="186"/>
      <c r="S336" s="186"/>
      <c r="T336" s="186"/>
      <c r="U336" s="186"/>
      <c r="V336" s="186"/>
      <c r="W336" s="186"/>
      <c r="X336" s="186"/>
      <c r="Y336" s="186"/>
      <c r="Z336" s="186"/>
      <c r="AA336" s="186"/>
      <c r="AB336" s="186"/>
      <c r="AC336" s="186"/>
      <c r="AD336" s="186"/>
      <c r="AE336" s="186"/>
      <c r="AF336" s="186"/>
      <c r="AG336" s="186"/>
      <c r="AH336" s="186"/>
      <c r="AI336" s="186"/>
      <c r="AJ336" s="186"/>
      <c r="AK336" s="186"/>
      <c r="AL336" s="186"/>
      <c r="AM336" s="186"/>
      <c r="AN336" s="186"/>
    </row>
    <row r="337" spans="3:40" s="164" customFormat="1">
      <c r="C337" s="186"/>
      <c r="D337" s="186"/>
      <c r="E337" s="186"/>
      <c r="F337" s="184"/>
      <c r="G337" s="186"/>
      <c r="H337" s="184"/>
      <c r="I337" s="203"/>
      <c r="J337" s="186"/>
      <c r="K337" s="186"/>
      <c r="L337" s="186"/>
      <c r="M337" s="186"/>
      <c r="N337" s="186"/>
      <c r="O337" s="186"/>
      <c r="P337" s="186"/>
      <c r="Q337" s="186"/>
      <c r="R337" s="186"/>
      <c r="S337" s="186"/>
      <c r="T337" s="186"/>
      <c r="U337" s="186"/>
      <c r="V337" s="186"/>
      <c r="W337" s="186"/>
      <c r="X337" s="186"/>
      <c r="Y337" s="186"/>
      <c r="Z337" s="186"/>
      <c r="AA337" s="186"/>
      <c r="AB337" s="186"/>
      <c r="AC337" s="186"/>
      <c r="AD337" s="186"/>
      <c r="AE337" s="186"/>
      <c r="AF337" s="186"/>
      <c r="AG337" s="186"/>
      <c r="AH337" s="186"/>
      <c r="AI337" s="186"/>
      <c r="AJ337" s="186"/>
      <c r="AK337" s="186"/>
      <c r="AL337" s="186"/>
      <c r="AM337" s="186"/>
      <c r="AN337" s="186"/>
    </row>
    <row r="338" spans="3:40" s="164" customFormat="1">
      <c r="C338" s="186"/>
      <c r="D338" s="186"/>
      <c r="E338" s="186"/>
      <c r="F338" s="184"/>
      <c r="G338" s="186"/>
      <c r="H338" s="184"/>
      <c r="I338" s="203"/>
      <c r="J338" s="186"/>
      <c r="K338" s="186"/>
      <c r="L338" s="186"/>
      <c r="M338" s="186"/>
      <c r="N338" s="186"/>
      <c r="O338" s="186"/>
      <c r="P338" s="186"/>
      <c r="Q338" s="186"/>
      <c r="R338" s="186"/>
      <c r="S338" s="186"/>
      <c r="T338" s="186"/>
      <c r="U338" s="186"/>
      <c r="V338" s="186"/>
      <c r="W338" s="186"/>
      <c r="X338" s="186"/>
      <c r="Y338" s="186"/>
      <c r="Z338" s="186"/>
      <c r="AA338" s="186"/>
      <c r="AB338" s="186"/>
      <c r="AC338" s="186"/>
      <c r="AD338" s="186"/>
      <c r="AE338" s="186"/>
      <c r="AF338" s="186"/>
      <c r="AG338" s="186"/>
      <c r="AH338" s="186"/>
      <c r="AI338" s="186"/>
      <c r="AJ338" s="186"/>
      <c r="AK338" s="186"/>
      <c r="AL338" s="186"/>
      <c r="AM338" s="186"/>
      <c r="AN338" s="186"/>
    </row>
    <row r="339" spans="3:40" s="164" customFormat="1">
      <c r="C339" s="186"/>
      <c r="D339" s="186"/>
      <c r="E339" s="186"/>
      <c r="F339" s="184"/>
      <c r="G339" s="186"/>
      <c r="H339" s="184"/>
      <c r="I339" s="203"/>
      <c r="J339" s="186"/>
      <c r="K339" s="186"/>
      <c r="L339" s="186"/>
      <c r="M339" s="186"/>
      <c r="N339" s="186"/>
      <c r="O339" s="186"/>
      <c r="P339" s="186"/>
      <c r="Q339" s="186"/>
      <c r="R339" s="186"/>
      <c r="S339" s="186"/>
      <c r="T339" s="186"/>
      <c r="U339" s="186"/>
      <c r="V339" s="186"/>
      <c r="W339" s="186"/>
      <c r="X339" s="186"/>
      <c r="Y339" s="186"/>
      <c r="Z339" s="186"/>
      <c r="AA339" s="186"/>
      <c r="AB339" s="186"/>
      <c r="AC339" s="186"/>
      <c r="AD339" s="186"/>
      <c r="AE339" s="186"/>
      <c r="AF339" s="186"/>
      <c r="AG339" s="186"/>
      <c r="AH339" s="186"/>
      <c r="AI339" s="186"/>
      <c r="AJ339" s="186"/>
      <c r="AK339" s="186"/>
      <c r="AL339" s="186"/>
      <c r="AM339" s="186"/>
      <c r="AN339" s="186"/>
    </row>
    <row r="340" spans="3:40" s="164" customFormat="1">
      <c r="C340" s="186"/>
      <c r="D340" s="186"/>
      <c r="E340" s="186"/>
      <c r="F340" s="184"/>
      <c r="G340" s="186"/>
      <c r="H340" s="184"/>
      <c r="I340" s="203"/>
      <c r="J340" s="186"/>
      <c r="K340" s="186"/>
      <c r="L340" s="186"/>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6"/>
      <c r="AJ340" s="186"/>
      <c r="AK340" s="186"/>
      <c r="AL340" s="186"/>
      <c r="AM340" s="186"/>
      <c r="AN340" s="186"/>
    </row>
    <row r="341" spans="3:40" s="164" customFormat="1">
      <c r="C341" s="186"/>
      <c r="D341" s="186"/>
      <c r="E341" s="186"/>
      <c r="F341" s="184"/>
      <c r="G341" s="186"/>
      <c r="H341" s="184"/>
      <c r="I341" s="203"/>
      <c r="J341" s="186"/>
      <c r="K341" s="186"/>
      <c r="L341" s="186"/>
      <c r="M341" s="186"/>
      <c r="N341" s="186"/>
      <c r="O341" s="186"/>
      <c r="P341" s="186"/>
      <c r="Q341" s="186"/>
      <c r="R341" s="186"/>
      <c r="S341" s="186"/>
      <c r="T341" s="186"/>
      <c r="U341" s="186"/>
      <c r="V341" s="186"/>
      <c r="W341" s="186"/>
      <c r="X341" s="186"/>
      <c r="Y341" s="186"/>
      <c r="Z341" s="186"/>
      <c r="AA341" s="186"/>
      <c r="AB341" s="186"/>
      <c r="AC341" s="186"/>
      <c r="AD341" s="186"/>
      <c r="AE341" s="186"/>
      <c r="AF341" s="186"/>
      <c r="AG341" s="186"/>
      <c r="AH341" s="186"/>
      <c r="AI341" s="186"/>
      <c r="AJ341" s="186"/>
      <c r="AK341" s="186"/>
      <c r="AL341" s="186"/>
      <c r="AM341" s="186"/>
      <c r="AN341" s="186"/>
    </row>
    <row r="342" spans="3:40" s="164" customFormat="1">
      <c r="C342" s="186"/>
      <c r="D342" s="186"/>
      <c r="E342" s="186"/>
      <c r="F342" s="184"/>
      <c r="G342" s="186"/>
      <c r="H342" s="184"/>
      <c r="I342" s="203"/>
      <c r="J342" s="186"/>
      <c r="K342" s="186"/>
      <c r="L342" s="186"/>
      <c r="M342" s="186"/>
      <c r="N342" s="186"/>
      <c r="O342" s="186"/>
      <c r="P342" s="186"/>
      <c r="Q342" s="186"/>
      <c r="R342" s="186"/>
      <c r="S342" s="186"/>
      <c r="T342" s="186"/>
      <c r="U342" s="186"/>
      <c r="V342" s="186"/>
      <c r="W342" s="186"/>
      <c r="X342" s="186"/>
      <c r="Y342" s="186"/>
      <c r="Z342" s="186"/>
      <c r="AA342" s="186"/>
      <c r="AB342" s="186"/>
      <c r="AC342" s="186"/>
      <c r="AD342" s="186"/>
      <c r="AE342" s="186"/>
      <c r="AF342" s="186"/>
      <c r="AG342" s="186"/>
      <c r="AH342" s="186"/>
      <c r="AI342" s="186"/>
      <c r="AJ342" s="186"/>
      <c r="AK342" s="186"/>
      <c r="AL342" s="186"/>
      <c r="AM342" s="186"/>
      <c r="AN342" s="186"/>
    </row>
    <row r="343" spans="3:40" s="164" customFormat="1">
      <c r="C343" s="186"/>
      <c r="D343" s="186"/>
      <c r="E343" s="186"/>
      <c r="F343" s="184"/>
      <c r="G343" s="186"/>
      <c r="H343" s="184"/>
      <c r="I343" s="203"/>
      <c r="J343" s="186"/>
      <c r="K343" s="186"/>
      <c r="L343" s="186"/>
      <c r="M343" s="186"/>
      <c r="N343" s="186"/>
      <c r="O343" s="186"/>
      <c r="P343" s="186"/>
      <c r="Q343" s="186"/>
      <c r="R343" s="186"/>
      <c r="S343" s="186"/>
      <c r="T343" s="186"/>
      <c r="U343" s="186"/>
      <c r="V343" s="186"/>
      <c r="W343" s="186"/>
      <c r="X343" s="186"/>
      <c r="Y343" s="186"/>
      <c r="Z343" s="186"/>
      <c r="AA343" s="186"/>
      <c r="AB343" s="186"/>
      <c r="AC343" s="186"/>
      <c r="AD343" s="186"/>
      <c r="AE343" s="186"/>
      <c r="AF343" s="186"/>
      <c r="AG343" s="186"/>
      <c r="AH343" s="186"/>
      <c r="AI343" s="186"/>
      <c r="AJ343" s="186"/>
      <c r="AK343" s="186"/>
      <c r="AL343" s="186"/>
      <c r="AM343" s="186"/>
      <c r="AN343" s="186"/>
    </row>
    <row r="344" spans="3:40" s="164" customFormat="1">
      <c r="C344" s="186"/>
      <c r="D344" s="186"/>
      <c r="E344" s="186"/>
      <c r="F344" s="184"/>
      <c r="G344" s="186"/>
      <c r="H344" s="184"/>
      <c r="I344" s="203"/>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6"/>
      <c r="AJ344" s="186"/>
      <c r="AK344" s="186"/>
      <c r="AL344" s="186"/>
      <c r="AM344" s="186"/>
      <c r="AN344" s="186"/>
    </row>
    <row r="345" spans="3:40" s="164" customFormat="1">
      <c r="C345" s="186"/>
      <c r="D345" s="186"/>
      <c r="E345" s="186"/>
      <c r="F345" s="184"/>
      <c r="G345" s="186"/>
      <c r="H345" s="184"/>
      <c r="I345" s="203"/>
      <c r="J345" s="186"/>
      <c r="K345" s="186"/>
      <c r="L345" s="186"/>
      <c r="M345" s="186"/>
      <c r="N345" s="186"/>
      <c r="O345" s="186"/>
      <c r="P345" s="186"/>
      <c r="Q345" s="186"/>
      <c r="R345" s="186"/>
      <c r="S345" s="186"/>
      <c r="T345" s="186"/>
      <c r="U345" s="186"/>
      <c r="V345" s="186"/>
      <c r="W345" s="186"/>
      <c r="X345" s="186"/>
      <c r="Y345" s="186"/>
      <c r="Z345" s="186"/>
      <c r="AA345" s="186"/>
      <c r="AB345" s="186"/>
      <c r="AC345" s="186"/>
      <c r="AD345" s="186"/>
      <c r="AE345" s="186"/>
      <c r="AF345" s="186"/>
      <c r="AG345" s="186"/>
      <c r="AH345" s="186"/>
      <c r="AI345" s="186"/>
      <c r="AJ345" s="186"/>
      <c r="AK345" s="186"/>
      <c r="AL345" s="186"/>
      <c r="AM345" s="186"/>
      <c r="AN345" s="186"/>
    </row>
    <row r="346" spans="3:40" s="164" customFormat="1">
      <c r="C346" s="186"/>
      <c r="D346" s="186"/>
      <c r="E346" s="186"/>
      <c r="F346" s="184"/>
      <c r="G346" s="186"/>
      <c r="H346" s="184"/>
      <c r="I346" s="203"/>
      <c r="J346" s="186"/>
      <c r="K346" s="186"/>
      <c r="L346" s="186"/>
      <c r="M346" s="186"/>
      <c r="N346" s="186"/>
      <c r="O346" s="186"/>
      <c r="P346" s="186"/>
      <c r="Q346" s="186"/>
      <c r="R346" s="186"/>
      <c r="S346" s="186"/>
      <c r="T346" s="186"/>
      <c r="U346" s="186"/>
      <c r="V346" s="186"/>
      <c r="W346" s="186"/>
      <c r="X346" s="186"/>
      <c r="Y346" s="186"/>
      <c r="Z346" s="186"/>
      <c r="AA346" s="186"/>
      <c r="AB346" s="186"/>
      <c r="AC346" s="186"/>
      <c r="AD346" s="186"/>
      <c r="AE346" s="186"/>
      <c r="AF346" s="186"/>
      <c r="AG346" s="186"/>
      <c r="AH346" s="186"/>
      <c r="AI346" s="186"/>
      <c r="AJ346" s="186"/>
      <c r="AK346" s="186"/>
      <c r="AL346" s="186"/>
      <c r="AM346" s="186"/>
      <c r="AN346" s="186"/>
    </row>
    <row r="347" spans="3:40" s="164" customFormat="1">
      <c r="C347" s="186"/>
      <c r="D347" s="186"/>
      <c r="E347" s="186"/>
      <c r="F347" s="184"/>
      <c r="G347" s="186"/>
      <c r="H347" s="184"/>
      <c r="I347" s="203"/>
      <c r="J347" s="186"/>
      <c r="K347" s="186"/>
      <c r="L347" s="186"/>
      <c r="M347" s="186"/>
      <c r="N347" s="186"/>
      <c r="O347" s="186"/>
      <c r="P347" s="186"/>
      <c r="Q347" s="186"/>
      <c r="R347" s="186"/>
      <c r="S347" s="186"/>
      <c r="T347" s="186"/>
      <c r="U347" s="186"/>
      <c r="V347" s="186"/>
      <c r="W347" s="186"/>
      <c r="X347" s="186"/>
      <c r="Y347" s="186"/>
      <c r="Z347" s="186"/>
      <c r="AA347" s="186"/>
      <c r="AB347" s="186"/>
      <c r="AC347" s="186"/>
      <c r="AD347" s="186"/>
      <c r="AE347" s="186"/>
      <c r="AF347" s="186"/>
      <c r="AG347" s="186"/>
      <c r="AH347" s="186"/>
      <c r="AI347" s="186"/>
      <c r="AJ347" s="186"/>
      <c r="AK347" s="186"/>
      <c r="AL347" s="186"/>
      <c r="AM347" s="186"/>
      <c r="AN347" s="186"/>
    </row>
    <row r="348" spans="3:40" s="164" customFormat="1">
      <c r="C348" s="186"/>
      <c r="D348" s="186"/>
      <c r="E348" s="186"/>
      <c r="F348" s="184"/>
      <c r="G348" s="186"/>
      <c r="H348" s="184"/>
      <c r="I348" s="203"/>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row>
    <row r="349" spans="3:40" s="164" customFormat="1">
      <c r="C349" s="186"/>
      <c r="D349" s="186"/>
      <c r="E349" s="186"/>
      <c r="F349" s="184"/>
      <c r="G349" s="186"/>
      <c r="H349" s="184"/>
      <c r="I349" s="203"/>
      <c r="J349" s="186"/>
      <c r="K349" s="186"/>
      <c r="L349" s="186"/>
      <c r="M349" s="186"/>
      <c r="N349" s="186"/>
      <c r="O349" s="186"/>
      <c r="P349" s="186"/>
      <c r="Q349" s="186"/>
      <c r="R349" s="186"/>
      <c r="S349" s="186"/>
      <c r="T349" s="186"/>
      <c r="U349" s="186"/>
      <c r="V349" s="186"/>
      <c r="W349" s="186"/>
      <c r="X349" s="186"/>
      <c r="Y349" s="186"/>
      <c r="Z349" s="186"/>
      <c r="AA349" s="186"/>
      <c r="AB349" s="186"/>
      <c r="AC349" s="186"/>
      <c r="AD349" s="186"/>
      <c r="AE349" s="186"/>
      <c r="AF349" s="186"/>
      <c r="AG349" s="186"/>
      <c r="AH349" s="186"/>
      <c r="AI349" s="186"/>
      <c r="AJ349" s="186"/>
      <c r="AK349" s="186"/>
      <c r="AL349" s="186"/>
      <c r="AM349" s="186"/>
      <c r="AN349" s="186"/>
    </row>
    <row r="350" spans="3:40" s="164" customFormat="1">
      <c r="C350" s="186"/>
      <c r="D350" s="186"/>
      <c r="E350" s="186"/>
      <c r="F350" s="184"/>
      <c r="G350" s="186"/>
      <c r="H350" s="184"/>
      <c r="I350" s="203"/>
      <c r="J350" s="186"/>
      <c r="K350" s="186"/>
      <c r="L350" s="186"/>
      <c r="M350" s="186"/>
      <c r="N350" s="186"/>
      <c r="O350" s="186"/>
      <c r="P350" s="186"/>
      <c r="Q350" s="186"/>
      <c r="R350" s="186"/>
      <c r="S350" s="186"/>
      <c r="T350" s="186"/>
      <c r="U350" s="186"/>
      <c r="V350" s="186"/>
      <c r="W350" s="186"/>
      <c r="X350" s="186"/>
      <c r="Y350" s="186"/>
      <c r="Z350" s="186"/>
      <c r="AA350" s="186"/>
      <c r="AB350" s="186"/>
      <c r="AC350" s="186"/>
      <c r="AD350" s="186"/>
      <c r="AE350" s="186"/>
      <c r="AF350" s="186"/>
      <c r="AG350" s="186"/>
      <c r="AH350" s="186"/>
      <c r="AI350" s="186"/>
      <c r="AJ350" s="186"/>
      <c r="AK350" s="186"/>
      <c r="AL350" s="186"/>
      <c r="AM350" s="186"/>
      <c r="AN350" s="186"/>
    </row>
    <row r="351" spans="3:40" s="164" customFormat="1">
      <c r="C351" s="186"/>
      <c r="D351" s="186"/>
      <c r="E351" s="186"/>
      <c r="F351" s="184"/>
      <c r="G351" s="186"/>
      <c r="H351" s="184"/>
      <c r="I351" s="203"/>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6"/>
      <c r="AL351" s="186"/>
      <c r="AM351" s="186"/>
      <c r="AN351" s="186"/>
    </row>
    <row r="352" spans="3:40" s="164" customFormat="1">
      <c r="C352" s="186"/>
      <c r="D352" s="186"/>
      <c r="E352" s="186"/>
      <c r="F352" s="184"/>
      <c r="G352" s="186"/>
      <c r="H352" s="184"/>
      <c r="I352" s="203"/>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row>
    <row r="353" spans="3:40" s="164" customFormat="1">
      <c r="C353" s="186"/>
      <c r="D353" s="186"/>
      <c r="E353" s="186"/>
      <c r="F353" s="184"/>
      <c r="G353" s="186"/>
      <c r="H353" s="184"/>
      <c r="I353" s="203"/>
      <c r="J353" s="186"/>
      <c r="K353" s="186"/>
      <c r="L353" s="186"/>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c r="AI353" s="186"/>
      <c r="AJ353" s="186"/>
      <c r="AK353" s="186"/>
      <c r="AL353" s="186"/>
      <c r="AM353" s="186"/>
      <c r="AN353" s="186"/>
    </row>
    <row r="354" spans="3:40" s="164" customFormat="1">
      <c r="C354" s="186"/>
      <c r="D354" s="186"/>
      <c r="E354" s="186"/>
      <c r="F354" s="184"/>
      <c r="G354" s="186"/>
      <c r="H354" s="184"/>
      <c r="I354" s="203"/>
      <c r="J354" s="186"/>
      <c r="K354" s="186"/>
      <c r="L354" s="186"/>
      <c r="M354" s="186"/>
      <c r="N354" s="186"/>
      <c r="O354" s="186"/>
      <c r="P354" s="186"/>
      <c r="Q354" s="186"/>
      <c r="R354" s="186"/>
      <c r="S354" s="186"/>
      <c r="T354" s="186"/>
      <c r="U354" s="186"/>
      <c r="V354" s="186"/>
      <c r="W354" s="186"/>
      <c r="X354" s="186"/>
      <c r="Y354" s="186"/>
      <c r="Z354" s="186"/>
      <c r="AA354" s="186"/>
      <c r="AB354" s="186"/>
      <c r="AC354" s="186"/>
      <c r="AD354" s="186"/>
      <c r="AE354" s="186"/>
      <c r="AF354" s="186"/>
      <c r="AG354" s="186"/>
      <c r="AH354" s="186"/>
      <c r="AI354" s="186"/>
      <c r="AJ354" s="186"/>
      <c r="AK354" s="186"/>
      <c r="AL354" s="186"/>
      <c r="AM354" s="186"/>
      <c r="AN354" s="186"/>
    </row>
    <row r="355" spans="3:40" s="164" customFormat="1">
      <c r="C355" s="186"/>
      <c r="D355" s="186"/>
      <c r="E355" s="186"/>
      <c r="F355" s="184"/>
      <c r="G355" s="186"/>
      <c r="H355" s="184"/>
      <c r="I355" s="203"/>
      <c r="J355" s="186"/>
      <c r="K355" s="186"/>
      <c r="L355" s="186"/>
      <c r="M355" s="186"/>
      <c r="N355" s="186"/>
      <c r="O355" s="186"/>
      <c r="P355" s="186"/>
      <c r="Q355" s="186"/>
      <c r="R355" s="186"/>
      <c r="S355" s="186"/>
      <c r="T355" s="186"/>
      <c r="U355" s="186"/>
      <c r="V355" s="186"/>
      <c r="W355" s="186"/>
      <c r="X355" s="186"/>
      <c r="Y355" s="186"/>
      <c r="Z355" s="186"/>
      <c r="AA355" s="186"/>
      <c r="AB355" s="186"/>
      <c r="AC355" s="186"/>
      <c r="AD355" s="186"/>
      <c r="AE355" s="186"/>
      <c r="AF355" s="186"/>
      <c r="AG355" s="186"/>
      <c r="AH355" s="186"/>
      <c r="AI355" s="186"/>
      <c r="AJ355" s="186"/>
      <c r="AK355" s="186"/>
      <c r="AL355" s="186"/>
      <c r="AM355" s="186"/>
      <c r="AN355" s="186"/>
    </row>
    <row r="356" spans="3:40" s="164" customFormat="1">
      <c r="C356" s="186"/>
      <c r="D356" s="186"/>
      <c r="E356" s="186"/>
      <c r="F356" s="184"/>
      <c r="G356" s="186"/>
      <c r="H356" s="184"/>
      <c r="I356" s="203"/>
      <c r="J356" s="186"/>
      <c r="K356" s="186"/>
      <c r="L356" s="186"/>
      <c r="M356" s="186"/>
      <c r="N356" s="186"/>
      <c r="O356" s="186"/>
      <c r="P356" s="186"/>
      <c r="Q356" s="186"/>
      <c r="R356" s="186"/>
      <c r="S356" s="186"/>
      <c r="T356" s="186"/>
      <c r="U356" s="186"/>
      <c r="V356" s="186"/>
      <c r="W356" s="186"/>
      <c r="X356" s="186"/>
      <c r="Y356" s="186"/>
      <c r="Z356" s="186"/>
      <c r="AA356" s="186"/>
      <c r="AB356" s="186"/>
      <c r="AC356" s="186"/>
      <c r="AD356" s="186"/>
      <c r="AE356" s="186"/>
      <c r="AF356" s="186"/>
      <c r="AG356" s="186"/>
      <c r="AH356" s="186"/>
      <c r="AI356" s="186"/>
      <c r="AJ356" s="186"/>
      <c r="AK356" s="186"/>
      <c r="AL356" s="186"/>
      <c r="AM356" s="186"/>
      <c r="AN356" s="186"/>
    </row>
    <row r="357" spans="3:40" s="164" customFormat="1">
      <c r="C357" s="186"/>
      <c r="D357" s="186"/>
      <c r="E357" s="186"/>
      <c r="F357" s="184"/>
      <c r="G357" s="186"/>
      <c r="H357" s="184"/>
      <c r="I357" s="203"/>
      <c r="J357" s="186"/>
      <c r="K357" s="186"/>
      <c r="L357" s="186"/>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6"/>
      <c r="AJ357" s="186"/>
      <c r="AK357" s="186"/>
      <c r="AL357" s="186"/>
      <c r="AM357" s="186"/>
      <c r="AN357" s="186"/>
    </row>
    <row r="358" spans="3:40" s="164" customFormat="1">
      <c r="C358" s="186"/>
      <c r="D358" s="186"/>
      <c r="E358" s="186"/>
      <c r="F358" s="184"/>
      <c r="G358" s="186"/>
      <c r="H358" s="184"/>
      <c r="I358" s="203"/>
      <c r="J358" s="186"/>
      <c r="K358" s="186"/>
      <c r="L358" s="186"/>
      <c r="M358" s="186"/>
      <c r="N358" s="186"/>
      <c r="O358" s="186"/>
      <c r="P358" s="186"/>
      <c r="Q358" s="186"/>
      <c r="R358" s="186"/>
      <c r="S358" s="186"/>
      <c r="T358" s="186"/>
      <c r="U358" s="186"/>
      <c r="V358" s="186"/>
      <c r="W358" s="186"/>
      <c r="X358" s="186"/>
      <c r="Y358" s="186"/>
      <c r="Z358" s="186"/>
      <c r="AA358" s="186"/>
      <c r="AB358" s="186"/>
      <c r="AC358" s="186"/>
      <c r="AD358" s="186"/>
      <c r="AE358" s="186"/>
      <c r="AF358" s="186"/>
      <c r="AG358" s="186"/>
      <c r="AH358" s="186"/>
      <c r="AI358" s="186"/>
      <c r="AJ358" s="186"/>
      <c r="AK358" s="186"/>
      <c r="AL358" s="186"/>
      <c r="AM358" s="186"/>
      <c r="AN358" s="186"/>
    </row>
    <row r="359" spans="3:40" s="164" customFormat="1">
      <c r="C359" s="186"/>
      <c r="D359" s="186"/>
      <c r="E359" s="186"/>
      <c r="F359" s="184"/>
      <c r="G359" s="186"/>
      <c r="H359" s="184"/>
      <c r="I359" s="203"/>
      <c r="J359" s="186"/>
      <c r="K359" s="186"/>
      <c r="L359" s="186"/>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6"/>
      <c r="AJ359" s="186"/>
      <c r="AK359" s="186"/>
      <c r="AL359" s="186"/>
      <c r="AM359" s="186"/>
      <c r="AN359" s="186"/>
    </row>
    <row r="360" spans="3:40" s="164" customFormat="1">
      <c r="C360" s="186"/>
      <c r="D360" s="186"/>
      <c r="E360" s="186"/>
      <c r="F360" s="184"/>
      <c r="G360" s="186"/>
      <c r="H360" s="184"/>
      <c r="I360" s="203"/>
      <c r="J360" s="186"/>
      <c r="K360" s="186"/>
      <c r="L360" s="186"/>
      <c r="M360" s="186"/>
      <c r="N360" s="186"/>
      <c r="O360" s="186"/>
      <c r="P360" s="186"/>
      <c r="Q360" s="186"/>
      <c r="R360" s="186"/>
      <c r="S360" s="186"/>
      <c r="T360" s="186"/>
      <c r="U360" s="186"/>
      <c r="V360" s="186"/>
      <c r="W360" s="186"/>
      <c r="X360" s="186"/>
      <c r="Y360" s="186"/>
      <c r="Z360" s="186"/>
      <c r="AA360" s="186"/>
      <c r="AB360" s="186"/>
      <c r="AC360" s="186"/>
      <c r="AD360" s="186"/>
      <c r="AE360" s="186"/>
      <c r="AF360" s="186"/>
      <c r="AG360" s="186"/>
      <c r="AH360" s="186"/>
      <c r="AI360" s="186"/>
      <c r="AJ360" s="186"/>
      <c r="AK360" s="186"/>
      <c r="AL360" s="186"/>
      <c r="AM360" s="186"/>
      <c r="AN360" s="186"/>
    </row>
    <row r="361" spans="3:40" s="164" customFormat="1">
      <c r="C361" s="186"/>
      <c r="D361" s="186"/>
      <c r="E361" s="186"/>
      <c r="F361" s="184"/>
      <c r="G361" s="186"/>
      <c r="H361" s="184"/>
      <c r="I361" s="203"/>
      <c r="J361" s="186"/>
      <c r="K361" s="186"/>
      <c r="L361" s="186"/>
      <c r="M361" s="186"/>
      <c r="N361" s="186"/>
      <c r="O361" s="186"/>
      <c r="P361" s="186"/>
      <c r="Q361" s="186"/>
      <c r="R361" s="186"/>
      <c r="S361" s="186"/>
      <c r="T361" s="186"/>
      <c r="U361" s="186"/>
      <c r="V361" s="186"/>
      <c r="W361" s="186"/>
      <c r="X361" s="186"/>
      <c r="Y361" s="186"/>
      <c r="Z361" s="186"/>
      <c r="AA361" s="186"/>
      <c r="AB361" s="186"/>
      <c r="AC361" s="186"/>
      <c r="AD361" s="186"/>
      <c r="AE361" s="186"/>
      <c r="AF361" s="186"/>
      <c r="AG361" s="186"/>
      <c r="AH361" s="186"/>
      <c r="AI361" s="186"/>
      <c r="AJ361" s="186"/>
      <c r="AK361" s="186"/>
      <c r="AL361" s="186"/>
      <c r="AM361" s="186"/>
      <c r="AN361" s="186"/>
    </row>
    <row r="362" spans="3:40" s="164" customFormat="1">
      <c r="C362" s="186"/>
      <c r="D362" s="186"/>
      <c r="E362" s="186"/>
      <c r="F362" s="184"/>
      <c r="G362" s="186"/>
      <c r="H362" s="184"/>
      <c r="I362" s="203"/>
      <c r="J362" s="186"/>
      <c r="K362" s="186"/>
      <c r="L362" s="186"/>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6"/>
      <c r="AJ362" s="186"/>
      <c r="AK362" s="186"/>
      <c r="AL362" s="186"/>
      <c r="AM362" s="186"/>
      <c r="AN362" s="186"/>
    </row>
    <row r="363" spans="3:40" s="164" customFormat="1">
      <c r="C363" s="186"/>
      <c r="D363" s="186"/>
      <c r="E363" s="186"/>
      <c r="F363" s="184"/>
      <c r="G363" s="186"/>
      <c r="H363" s="184"/>
      <c r="I363" s="203"/>
      <c r="J363" s="186"/>
      <c r="K363" s="186"/>
      <c r="L363" s="186"/>
      <c r="M363" s="186"/>
      <c r="N363" s="186"/>
      <c r="O363" s="186"/>
      <c r="P363" s="186"/>
      <c r="Q363" s="186"/>
      <c r="R363" s="186"/>
      <c r="S363" s="186"/>
      <c r="T363" s="186"/>
      <c r="U363" s="186"/>
      <c r="V363" s="186"/>
      <c r="W363" s="186"/>
      <c r="X363" s="186"/>
      <c r="Y363" s="186"/>
      <c r="Z363" s="186"/>
      <c r="AA363" s="186"/>
      <c r="AB363" s="186"/>
      <c r="AC363" s="186"/>
      <c r="AD363" s="186"/>
      <c r="AE363" s="186"/>
      <c r="AF363" s="186"/>
      <c r="AG363" s="186"/>
      <c r="AH363" s="186"/>
      <c r="AI363" s="186"/>
      <c r="AJ363" s="186"/>
      <c r="AK363" s="186"/>
      <c r="AL363" s="186"/>
      <c r="AM363" s="186"/>
      <c r="AN363" s="186"/>
    </row>
    <row r="364" spans="3:40" s="164" customFormat="1">
      <c r="C364" s="186"/>
      <c r="D364" s="186"/>
      <c r="E364" s="186"/>
      <c r="F364" s="184"/>
      <c r="G364" s="186"/>
      <c r="H364" s="184"/>
      <c r="I364" s="203"/>
      <c r="J364" s="186"/>
      <c r="K364" s="186"/>
      <c r="L364" s="186"/>
      <c r="M364" s="186"/>
      <c r="N364" s="186"/>
      <c r="O364" s="186"/>
      <c r="P364" s="186"/>
      <c r="Q364" s="186"/>
      <c r="R364" s="186"/>
      <c r="S364" s="186"/>
      <c r="T364" s="186"/>
      <c r="U364" s="186"/>
      <c r="V364" s="186"/>
      <c r="W364" s="186"/>
      <c r="X364" s="186"/>
      <c r="Y364" s="186"/>
      <c r="Z364" s="186"/>
      <c r="AA364" s="186"/>
      <c r="AB364" s="186"/>
      <c r="AC364" s="186"/>
      <c r="AD364" s="186"/>
      <c r="AE364" s="186"/>
      <c r="AF364" s="186"/>
      <c r="AG364" s="186"/>
      <c r="AH364" s="186"/>
      <c r="AI364" s="186"/>
      <c r="AJ364" s="186"/>
      <c r="AK364" s="186"/>
      <c r="AL364" s="186"/>
      <c r="AM364" s="186"/>
      <c r="AN364" s="186"/>
    </row>
    <row r="365" spans="3:40" s="164" customFormat="1">
      <c r="C365" s="186"/>
      <c r="D365" s="186"/>
      <c r="E365" s="186"/>
      <c r="F365" s="184"/>
      <c r="G365" s="186"/>
      <c r="H365" s="184"/>
      <c r="I365" s="203"/>
      <c r="J365" s="186"/>
      <c r="K365" s="186"/>
      <c r="L365" s="186"/>
      <c r="M365" s="186"/>
      <c r="N365" s="186"/>
      <c r="O365" s="186"/>
      <c r="P365" s="186"/>
      <c r="Q365" s="186"/>
      <c r="R365" s="186"/>
      <c r="S365" s="186"/>
      <c r="T365" s="186"/>
      <c r="U365" s="186"/>
      <c r="V365" s="186"/>
      <c r="W365" s="186"/>
      <c r="X365" s="186"/>
      <c r="Y365" s="186"/>
      <c r="Z365" s="186"/>
      <c r="AA365" s="186"/>
      <c r="AB365" s="186"/>
      <c r="AC365" s="186"/>
      <c r="AD365" s="186"/>
      <c r="AE365" s="186"/>
      <c r="AF365" s="186"/>
      <c r="AG365" s="186"/>
      <c r="AH365" s="186"/>
      <c r="AI365" s="186"/>
      <c r="AJ365" s="186"/>
      <c r="AK365" s="186"/>
      <c r="AL365" s="186"/>
      <c r="AM365" s="186"/>
      <c r="AN365" s="186"/>
    </row>
    <row r="366" spans="3:40" s="164" customFormat="1">
      <c r="C366" s="186"/>
      <c r="D366" s="186"/>
      <c r="E366" s="186"/>
      <c r="F366" s="184"/>
      <c r="G366" s="186"/>
      <c r="H366" s="184"/>
      <c r="I366" s="203"/>
      <c r="J366" s="186"/>
      <c r="K366" s="186"/>
      <c r="L366" s="186"/>
      <c r="M366" s="186"/>
      <c r="N366" s="186"/>
      <c r="O366" s="186"/>
      <c r="P366" s="186"/>
      <c r="Q366" s="186"/>
      <c r="R366" s="186"/>
      <c r="S366" s="186"/>
      <c r="T366" s="186"/>
      <c r="U366" s="186"/>
      <c r="V366" s="186"/>
      <c r="W366" s="186"/>
      <c r="X366" s="186"/>
      <c r="Y366" s="186"/>
      <c r="Z366" s="186"/>
      <c r="AA366" s="186"/>
      <c r="AB366" s="186"/>
      <c r="AC366" s="186"/>
      <c r="AD366" s="186"/>
      <c r="AE366" s="186"/>
      <c r="AF366" s="186"/>
      <c r="AG366" s="186"/>
      <c r="AH366" s="186"/>
      <c r="AI366" s="186"/>
      <c r="AJ366" s="186"/>
      <c r="AK366" s="186"/>
      <c r="AL366" s="186"/>
      <c r="AM366" s="186"/>
      <c r="AN366" s="186"/>
    </row>
    <row r="367" spans="3:40" s="164" customFormat="1">
      <c r="C367" s="186"/>
      <c r="D367" s="186"/>
      <c r="E367" s="186"/>
      <c r="F367" s="184"/>
      <c r="G367" s="186"/>
      <c r="H367" s="184"/>
      <c r="I367" s="203"/>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row>
    <row r="368" spans="3:40" s="164" customFormat="1">
      <c r="C368" s="186"/>
      <c r="D368" s="186"/>
      <c r="E368" s="186"/>
      <c r="F368" s="184"/>
      <c r="G368" s="186"/>
      <c r="H368" s="184"/>
      <c r="I368" s="203"/>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row>
    <row r="369" spans="3:40" s="164" customFormat="1">
      <c r="C369" s="186"/>
      <c r="D369" s="186"/>
      <c r="E369" s="186"/>
      <c r="F369" s="184"/>
      <c r="G369" s="186"/>
      <c r="H369" s="184"/>
      <c r="I369" s="203"/>
      <c r="J369" s="186"/>
      <c r="K369" s="186"/>
      <c r="L369" s="186"/>
      <c r="M369" s="186"/>
      <c r="N369" s="186"/>
      <c r="O369" s="186"/>
      <c r="P369" s="186"/>
      <c r="Q369" s="186"/>
      <c r="R369" s="186"/>
      <c r="S369" s="186"/>
      <c r="T369" s="186"/>
      <c r="U369" s="186"/>
      <c r="V369" s="186"/>
      <c r="W369" s="186"/>
      <c r="X369" s="186"/>
      <c r="Y369" s="186"/>
      <c r="Z369" s="186"/>
      <c r="AA369" s="186"/>
      <c r="AB369" s="186"/>
      <c r="AC369" s="186"/>
      <c r="AD369" s="186"/>
      <c r="AE369" s="186"/>
      <c r="AF369" s="186"/>
      <c r="AG369" s="186"/>
      <c r="AH369" s="186"/>
      <c r="AI369" s="186"/>
      <c r="AJ369" s="186"/>
      <c r="AK369" s="186"/>
      <c r="AL369" s="186"/>
      <c r="AM369" s="186"/>
      <c r="AN369" s="186"/>
    </row>
    <row r="370" spans="3:40" s="164" customFormat="1">
      <c r="C370" s="186"/>
      <c r="D370" s="186"/>
      <c r="E370" s="186"/>
      <c r="F370" s="184"/>
      <c r="G370" s="186"/>
      <c r="H370" s="184"/>
      <c r="I370" s="203"/>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row>
    <row r="371" spans="3:40" s="164" customFormat="1">
      <c r="C371" s="186"/>
      <c r="D371" s="186"/>
      <c r="E371" s="186"/>
      <c r="F371" s="184"/>
      <c r="G371" s="186"/>
      <c r="H371" s="184"/>
      <c r="I371" s="203"/>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row>
    <row r="372" spans="3:40" s="164" customFormat="1">
      <c r="C372" s="186"/>
      <c r="D372" s="186"/>
      <c r="E372" s="186"/>
      <c r="F372" s="184"/>
      <c r="G372" s="186"/>
      <c r="H372" s="184"/>
      <c r="I372" s="203"/>
      <c r="J372" s="186"/>
      <c r="K372" s="186"/>
      <c r="L372" s="186"/>
      <c r="M372" s="186"/>
      <c r="N372" s="186"/>
      <c r="O372" s="186"/>
      <c r="P372" s="186"/>
      <c r="Q372" s="186"/>
      <c r="R372" s="186"/>
      <c r="S372" s="186"/>
      <c r="T372" s="186"/>
      <c r="U372" s="186"/>
      <c r="V372" s="186"/>
      <c r="W372" s="186"/>
      <c r="X372" s="186"/>
      <c r="Y372" s="186"/>
      <c r="Z372" s="186"/>
      <c r="AA372" s="186"/>
      <c r="AB372" s="186"/>
      <c r="AC372" s="186"/>
      <c r="AD372" s="186"/>
      <c r="AE372" s="186"/>
      <c r="AF372" s="186"/>
      <c r="AG372" s="186"/>
      <c r="AH372" s="186"/>
      <c r="AI372" s="186"/>
      <c r="AJ372" s="186"/>
      <c r="AK372" s="186"/>
      <c r="AL372" s="186"/>
      <c r="AM372" s="186"/>
      <c r="AN372" s="186"/>
    </row>
    <row r="373" spans="3:40" s="164" customFormat="1">
      <c r="C373" s="186"/>
      <c r="D373" s="186"/>
      <c r="E373" s="186"/>
      <c r="F373" s="184"/>
      <c r="G373" s="186"/>
      <c r="H373" s="184"/>
      <c r="I373" s="203"/>
      <c r="J373" s="186"/>
      <c r="K373" s="186"/>
      <c r="L373" s="186"/>
      <c r="M373" s="186"/>
      <c r="N373" s="186"/>
      <c r="O373" s="186"/>
      <c r="P373" s="186"/>
      <c r="Q373" s="186"/>
      <c r="R373" s="186"/>
      <c r="S373" s="186"/>
      <c r="T373" s="186"/>
      <c r="U373" s="186"/>
      <c r="V373" s="186"/>
      <c r="W373" s="186"/>
      <c r="X373" s="186"/>
      <c r="Y373" s="186"/>
      <c r="Z373" s="186"/>
      <c r="AA373" s="186"/>
      <c r="AB373" s="186"/>
      <c r="AC373" s="186"/>
      <c r="AD373" s="186"/>
      <c r="AE373" s="186"/>
      <c r="AF373" s="186"/>
      <c r="AG373" s="186"/>
      <c r="AH373" s="186"/>
      <c r="AI373" s="186"/>
      <c r="AJ373" s="186"/>
      <c r="AK373" s="186"/>
      <c r="AL373" s="186"/>
      <c r="AM373" s="186"/>
      <c r="AN373" s="186"/>
    </row>
    <row r="374" spans="3:40" s="164" customFormat="1">
      <c r="C374" s="186"/>
      <c r="D374" s="186"/>
      <c r="E374" s="186"/>
      <c r="F374" s="184"/>
      <c r="G374" s="186"/>
      <c r="H374" s="184"/>
      <c r="I374" s="203"/>
      <c r="J374" s="186"/>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6"/>
      <c r="AJ374" s="186"/>
      <c r="AK374" s="186"/>
      <c r="AL374" s="186"/>
      <c r="AM374" s="186"/>
      <c r="AN374" s="186"/>
    </row>
    <row r="375" spans="3:40" s="164" customFormat="1">
      <c r="C375" s="186"/>
      <c r="D375" s="186"/>
      <c r="E375" s="186"/>
      <c r="F375" s="184"/>
      <c r="G375" s="186"/>
      <c r="H375" s="184"/>
      <c r="I375" s="203"/>
      <c r="J375" s="186"/>
      <c r="K375" s="186"/>
      <c r="L375" s="186"/>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6"/>
      <c r="AJ375" s="186"/>
      <c r="AK375" s="186"/>
      <c r="AL375" s="186"/>
      <c r="AM375" s="186"/>
      <c r="AN375" s="186"/>
    </row>
    <row r="376" spans="3:40" s="164" customFormat="1">
      <c r="C376" s="186"/>
      <c r="D376" s="186"/>
      <c r="E376" s="186"/>
      <c r="F376" s="184"/>
      <c r="G376" s="186"/>
      <c r="H376" s="184"/>
      <c r="I376" s="203"/>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6"/>
      <c r="AJ376" s="186"/>
      <c r="AK376" s="186"/>
      <c r="AL376" s="186"/>
      <c r="AM376" s="186"/>
      <c r="AN376" s="186"/>
    </row>
    <row r="377" spans="3:40" s="164" customFormat="1">
      <c r="C377" s="186"/>
      <c r="D377" s="186"/>
      <c r="E377" s="186"/>
      <c r="F377" s="184"/>
      <c r="G377" s="186"/>
      <c r="H377" s="184"/>
      <c r="I377" s="203"/>
      <c r="J377" s="186"/>
      <c r="K377" s="186"/>
      <c r="L377" s="186"/>
      <c r="M377" s="186"/>
      <c r="N377" s="186"/>
      <c r="O377" s="186"/>
      <c r="P377" s="186"/>
      <c r="Q377" s="186"/>
      <c r="R377" s="186"/>
      <c r="S377" s="186"/>
      <c r="T377" s="186"/>
      <c r="U377" s="186"/>
      <c r="V377" s="186"/>
      <c r="W377" s="186"/>
      <c r="X377" s="186"/>
      <c r="Y377" s="186"/>
      <c r="Z377" s="186"/>
      <c r="AA377" s="186"/>
      <c r="AB377" s="186"/>
      <c r="AC377" s="186"/>
      <c r="AD377" s="186"/>
      <c r="AE377" s="186"/>
      <c r="AF377" s="186"/>
      <c r="AG377" s="186"/>
      <c r="AH377" s="186"/>
      <c r="AI377" s="186"/>
      <c r="AJ377" s="186"/>
      <c r="AK377" s="186"/>
      <c r="AL377" s="186"/>
      <c r="AM377" s="186"/>
      <c r="AN377" s="186"/>
    </row>
    <row r="378" spans="3:40" s="164" customFormat="1">
      <c r="C378" s="186"/>
      <c r="D378" s="186"/>
      <c r="E378" s="186"/>
      <c r="F378" s="184"/>
      <c r="G378" s="186"/>
      <c r="H378" s="184"/>
      <c r="I378" s="203"/>
      <c r="J378" s="186"/>
      <c r="K378" s="186"/>
      <c r="L378" s="186"/>
      <c r="M378" s="186"/>
      <c r="N378" s="186"/>
      <c r="O378" s="186"/>
      <c r="P378" s="186"/>
      <c r="Q378" s="186"/>
      <c r="R378" s="186"/>
      <c r="S378" s="186"/>
      <c r="T378" s="186"/>
      <c r="U378" s="186"/>
      <c r="V378" s="186"/>
      <c r="W378" s="186"/>
      <c r="X378" s="186"/>
      <c r="Y378" s="186"/>
      <c r="Z378" s="186"/>
      <c r="AA378" s="186"/>
      <c r="AB378" s="186"/>
      <c r="AC378" s="186"/>
      <c r="AD378" s="186"/>
      <c r="AE378" s="186"/>
      <c r="AF378" s="186"/>
      <c r="AG378" s="186"/>
      <c r="AH378" s="186"/>
      <c r="AI378" s="186"/>
      <c r="AJ378" s="186"/>
      <c r="AK378" s="186"/>
      <c r="AL378" s="186"/>
      <c r="AM378" s="186"/>
      <c r="AN378" s="186"/>
    </row>
    <row r="379" spans="3:40" s="164" customFormat="1">
      <c r="C379" s="186"/>
      <c r="D379" s="186"/>
      <c r="E379" s="186"/>
      <c r="F379" s="184"/>
      <c r="G379" s="186"/>
      <c r="H379" s="184"/>
      <c r="I379" s="203"/>
      <c r="J379" s="186"/>
      <c r="K379" s="186"/>
      <c r="L379" s="186"/>
      <c r="M379" s="186"/>
      <c r="N379" s="186"/>
      <c r="O379" s="186"/>
      <c r="P379" s="186"/>
      <c r="Q379" s="186"/>
      <c r="R379" s="186"/>
      <c r="S379" s="186"/>
      <c r="T379" s="186"/>
      <c r="U379" s="186"/>
      <c r="V379" s="186"/>
      <c r="W379" s="186"/>
      <c r="X379" s="186"/>
      <c r="Y379" s="186"/>
      <c r="Z379" s="186"/>
      <c r="AA379" s="186"/>
      <c r="AB379" s="186"/>
      <c r="AC379" s="186"/>
      <c r="AD379" s="186"/>
      <c r="AE379" s="186"/>
      <c r="AF379" s="186"/>
      <c r="AG379" s="186"/>
      <c r="AH379" s="186"/>
      <c r="AI379" s="186"/>
      <c r="AJ379" s="186"/>
      <c r="AK379" s="186"/>
      <c r="AL379" s="186"/>
      <c r="AM379" s="186"/>
      <c r="AN379" s="186"/>
    </row>
    <row r="380" spans="3:40" s="164" customFormat="1">
      <c r="C380" s="186"/>
      <c r="D380" s="186"/>
      <c r="E380" s="186"/>
      <c r="F380" s="184"/>
      <c r="G380" s="186"/>
      <c r="H380" s="184"/>
      <c r="I380" s="203"/>
      <c r="J380" s="186"/>
      <c r="K380" s="186"/>
      <c r="L380" s="186"/>
      <c r="M380" s="186"/>
      <c r="N380" s="186"/>
      <c r="O380" s="186"/>
      <c r="P380" s="186"/>
      <c r="Q380" s="186"/>
      <c r="R380" s="186"/>
      <c r="S380" s="186"/>
      <c r="T380" s="186"/>
      <c r="U380" s="186"/>
      <c r="V380" s="186"/>
      <c r="W380" s="186"/>
      <c r="X380" s="186"/>
      <c r="Y380" s="186"/>
      <c r="Z380" s="186"/>
      <c r="AA380" s="186"/>
      <c r="AB380" s="186"/>
      <c r="AC380" s="186"/>
      <c r="AD380" s="186"/>
      <c r="AE380" s="186"/>
      <c r="AF380" s="186"/>
      <c r="AG380" s="186"/>
      <c r="AH380" s="186"/>
      <c r="AI380" s="186"/>
      <c r="AJ380" s="186"/>
      <c r="AK380" s="186"/>
      <c r="AL380" s="186"/>
      <c r="AM380" s="186"/>
      <c r="AN380" s="186"/>
    </row>
    <row r="381" spans="3:40" s="164" customFormat="1">
      <c r="C381" s="186"/>
      <c r="D381" s="186"/>
      <c r="E381" s="186"/>
      <c r="F381" s="184"/>
      <c r="G381" s="186"/>
      <c r="H381" s="184"/>
      <c r="I381" s="203"/>
      <c r="J381" s="186"/>
      <c r="K381" s="186"/>
      <c r="L381" s="186"/>
      <c r="M381" s="186"/>
      <c r="N381" s="186"/>
      <c r="O381" s="186"/>
      <c r="P381" s="186"/>
      <c r="Q381" s="186"/>
      <c r="R381" s="186"/>
      <c r="S381" s="186"/>
      <c r="T381" s="186"/>
      <c r="U381" s="186"/>
      <c r="V381" s="186"/>
      <c r="W381" s="186"/>
      <c r="X381" s="186"/>
      <c r="Y381" s="186"/>
      <c r="Z381" s="186"/>
      <c r="AA381" s="186"/>
      <c r="AB381" s="186"/>
      <c r="AC381" s="186"/>
      <c r="AD381" s="186"/>
      <c r="AE381" s="186"/>
      <c r="AF381" s="186"/>
      <c r="AG381" s="186"/>
      <c r="AH381" s="186"/>
      <c r="AI381" s="186"/>
      <c r="AJ381" s="186"/>
      <c r="AK381" s="186"/>
      <c r="AL381" s="186"/>
      <c r="AM381" s="186"/>
      <c r="AN381" s="186"/>
    </row>
    <row r="382" spans="3:40" s="164" customFormat="1">
      <c r="C382" s="186"/>
      <c r="D382" s="186"/>
      <c r="E382" s="186"/>
      <c r="F382" s="184"/>
      <c r="G382" s="186"/>
      <c r="H382" s="184"/>
      <c r="I382" s="203"/>
      <c r="J382" s="186"/>
      <c r="K382" s="186"/>
      <c r="L382" s="186"/>
      <c r="M382" s="186"/>
      <c r="N382" s="186"/>
      <c r="O382" s="186"/>
      <c r="P382" s="186"/>
      <c r="Q382" s="186"/>
      <c r="R382" s="186"/>
      <c r="S382" s="186"/>
      <c r="T382" s="186"/>
      <c r="U382" s="186"/>
      <c r="V382" s="186"/>
      <c r="W382" s="186"/>
      <c r="X382" s="186"/>
      <c r="Y382" s="186"/>
      <c r="Z382" s="186"/>
      <c r="AA382" s="186"/>
      <c r="AB382" s="186"/>
      <c r="AC382" s="186"/>
      <c r="AD382" s="186"/>
      <c r="AE382" s="186"/>
      <c r="AF382" s="186"/>
      <c r="AG382" s="186"/>
      <c r="AH382" s="186"/>
      <c r="AI382" s="186"/>
      <c r="AJ382" s="186"/>
      <c r="AK382" s="186"/>
      <c r="AL382" s="186"/>
      <c r="AM382" s="186"/>
      <c r="AN382" s="186"/>
    </row>
    <row r="383" spans="3:40" s="164" customFormat="1">
      <c r="C383" s="186"/>
      <c r="D383" s="186"/>
      <c r="E383" s="186"/>
      <c r="F383" s="184"/>
      <c r="G383" s="186"/>
      <c r="H383" s="184"/>
      <c r="I383" s="203"/>
      <c r="J383" s="186"/>
      <c r="K383" s="186"/>
      <c r="L383" s="186"/>
      <c r="M383" s="186"/>
      <c r="N383" s="186"/>
      <c r="O383" s="186"/>
      <c r="P383" s="186"/>
      <c r="Q383" s="186"/>
      <c r="R383" s="186"/>
      <c r="S383" s="186"/>
      <c r="T383" s="186"/>
      <c r="U383" s="186"/>
      <c r="V383" s="186"/>
      <c r="W383" s="186"/>
      <c r="X383" s="186"/>
      <c r="Y383" s="186"/>
      <c r="Z383" s="186"/>
      <c r="AA383" s="186"/>
      <c r="AB383" s="186"/>
      <c r="AC383" s="186"/>
      <c r="AD383" s="186"/>
      <c r="AE383" s="186"/>
      <c r="AF383" s="186"/>
      <c r="AG383" s="186"/>
      <c r="AH383" s="186"/>
      <c r="AI383" s="186"/>
      <c r="AJ383" s="186"/>
      <c r="AK383" s="186"/>
      <c r="AL383" s="186"/>
      <c r="AM383" s="186"/>
      <c r="AN383" s="186"/>
    </row>
    <row r="384" spans="3:40" s="164" customFormat="1">
      <c r="C384" s="186"/>
      <c r="D384" s="186"/>
      <c r="E384" s="186"/>
      <c r="F384" s="184"/>
      <c r="G384" s="186"/>
      <c r="H384" s="184"/>
      <c r="I384" s="203"/>
      <c r="J384" s="186"/>
      <c r="K384" s="186"/>
      <c r="L384" s="186"/>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6"/>
      <c r="AJ384" s="186"/>
      <c r="AK384" s="186"/>
      <c r="AL384" s="186"/>
      <c r="AM384" s="186"/>
      <c r="AN384" s="186"/>
    </row>
    <row r="385" spans="3:40" s="164" customFormat="1">
      <c r="C385" s="186"/>
      <c r="D385" s="186"/>
      <c r="E385" s="186"/>
      <c r="F385" s="184"/>
      <c r="G385" s="186"/>
      <c r="H385" s="184"/>
      <c r="I385" s="203"/>
      <c r="J385" s="186"/>
      <c r="K385" s="186"/>
      <c r="L385" s="186"/>
      <c r="M385" s="186"/>
      <c r="N385" s="186"/>
      <c r="O385" s="186"/>
      <c r="P385" s="186"/>
      <c r="Q385" s="186"/>
      <c r="R385" s="186"/>
      <c r="S385" s="186"/>
      <c r="T385" s="186"/>
      <c r="U385" s="186"/>
      <c r="V385" s="186"/>
      <c r="W385" s="186"/>
      <c r="X385" s="186"/>
      <c r="Y385" s="186"/>
      <c r="Z385" s="186"/>
      <c r="AA385" s="186"/>
      <c r="AB385" s="186"/>
      <c r="AC385" s="186"/>
      <c r="AD385" s="186"/>
      <c r="AE385" s="186"/>
      <c r="AF385" s="186"/>
      <c r="AG385" s="186"/>
      <c r="AH385" s="186"/>
      <c r="AI385" s="186"/>
      <c r="AJ385" s="186"/>
      <c r="AK385" s="186"/>
      <c r="AL385" s="186"/>
      <c r="AM385" s="186"/>
      <c r="AN385" s="186"/>
    </row>
    <row r="386" spans="3:40" s="164" customFormat="1">
      <c r="C386" s="186"/>
      <c r="D386" s="186"/>
      <c r="E386" s="186"/>
      <c r="F386" s="184"/>
      <c r="G386" s="186"/>
      <c r="H386" s="184"/>
      <c r="I386" s="203"/>
      <c r="J386" s="186"/>
      <c r="K386" s="186"/>
      <c r="L386" s="186"/>
      <c r="M386" s="186"/>
      <c r="N386" s="186"/>
      <c r="O386" s="186"/>
      <c r="P386" s="186"/>
      <c r="Q386" s="186"/>
      <c r="R386" s="186"/>
      <c r="S386" s="186"/>
      <c r="T386" s="186"/>
      <c r="U386" s="186"/>
      <c r="V386" s="186"/>
      <c r="W386" s="186"/>
      <c r="X386" s="186"/>
      <c r="Y386" s="186"/>
      <c r="Z386" s="186"/>
      <c r="AA386" s="186"/>
      <c r="AB386" s="186"/>
      <c r="AC386" s="186"/>
      <c r="AD386" s="186"/>
      <c r="AE386" s="186"/>
      <c r="AF386" s="186"/>
      <c r="AG386" s="186"/>
      <c r="AH386" s="186"/>
      <c r="AI386" s="186"/>
      <c r="AJ386" s="186"/>
      <c r="AK386" s="186"/>
      <c r="AL386" s="186"/>
      <c r="AM386" s="186"/>
      <c r="AN386" s="186"/>
    </row>
    <row r="387" spans="3:40" s="164" customFormat="1">
      <c r="C387" s="186"/>
      <c r="D387" s="186"/>
      <c r="E387" s="186"/>
      <c r="F387" s="184"/>
      <c r="G387" s="186"/>
      <c r="H387" s="184"/>
      <c r="I387" s="203"/>
      <c r="J387" s="186"/>
      <c r="K387" s="186"/>
      <c r="L387" s="186"/>
      <c r="M387" s="186"/>
      <c r="N387" s="186"/>
      <c r="O387" s="186"/>
      <c r="P387" s="186"/>
      <c r="Q387" s="186"/>
      <c r="R387" s="186"/>
      <c r="S387" s="186"/>
      <c r="T387" s="186"/>
      <c r="U387" s="186"/>
      <c r="V387" s="186"/>
      <c r="W387" s="186"/>
      <c r="X387" s="186"/>
      <c r="Y387" s="186"/>
      <c r="Z387" s="186"/>
      <c r="AA387" s="186"/>
      <c r="AB387" s="186"/>
      <c r="AC387" s="186"/>
      <c r="AD387" s="186"/>
      <c r="AE387" s="186"/>
      <c r="AF387" s="186"/>
      <c r="AG387" s="186"/>
      <c r="AH387" s="186"/>
      <c r="AI387" s="186"/>
      <c r="AJ387" s="186"/>
      <c r="AK387" s="186"/>
      <c r="AL387" s="186"/>
      <c r="AM387" s="186"/>
      <c r="AN387" s="186"/>
    </row>
    <row r="388" spans="3:40" s="164" customFormat="1">
      <c r="C388" s="186"/>
      <c r="D388" s="186"/>
      <c r="E388" s="186"/>
      <c r="F388" s="184"/>
      <c r="G388" s="186"/>
      <c r="H388" s="184"/>
      <c r="I388" s="203"/>
      <c r="J388" s="186"/>
      <c r="K388" s="186"/>
      <c r="L388" s="186"/>
      <c r="M388" s="186"/>
      <c r="N388" s="186"/>
      <c r="O388" s="186"/>
      <c r="P388" s="186"/>
      <c r="Q388" s="186"/>
      <c r="R388" s="186"/>
      <c r="S388" s="186"/>
      <c r="T388" s="186"/>
      <c r="U388" s="186"/>
      <c r="V388" s="186"/>
      <c r="W388" s="186"/>
      <c r="X388" s="186"/>
      <c r="Y388" s="186"/>
      <c r="Z388" s="186"/>
      <c r="AA388" s="186"/>
      <c r="AB388" s="186"/>
      <c r="AC388" s="186"/>
      <c r="AD388" s="186"/>
      <c r="AE388" s="186"/>
      <c r="AF388" s="186"/>
      <c r="AG388" s="186"/>
      <c r="AH388" s="186"/>
      <c r="AI388" s="186"/>
      <c r="AJ388" s="186"/>
      <c r="AK388" s="186"/>
      <c r="AL388" s="186"/>
      <c r="AM388" s="186"/>
      <c r="AN388" s="186"/>
    </row>
    <row r="389" spans="3:40" s="164" customFormat="1">
      <c r="C389" s="186"/>
      <c r="D389" s="186"/>
      <c r="E389" s="186"/>
      <c r="F389" s="184"/>
      <c r="G389" s="186"/>
      <c r="H389" s="184"/>
      <c r="I389" s="203"/>
      <c r="J389" s="186"/>
      <c r="K389" s="186"/>
      <c r="L389" s="186"/>
      <c r="M389" s="186"/>
      <c r="N389" s="186"/>
      <c r="O389" s="186"/>
      <c r="P389" s="186"/>
      <c r="Q389" s="186"/>
      <c r="R389" s="186"/>
      <c r="S389" s="186"/>
      <c r="T389" s="186"/>
      <c r="U389" s="186"/>
      <c r="V389" s="186"/>
      <c r="W389" s="186"/>
      <c r="X389" s="186"/>
      <c r="Y389" s="186"/>
      <c r="Z389" s="186"/>
      <c r="AA389" s="186"/>
      <c r="AB389" s="186"/>
      <c r="AC389" s="186"/>
      <c r="AD389" s="186"/>
      <c r="AE389" s="186"/>
      <c r="AF389" s="186"/>
      <c r="AG389" s="186"/>
      <c r="AH389" s="186"/>
      <c r="AI389" s="186"/>
      <c r="AJ389" s="186"/>
      <c r="AK389" s="186"/>
      <c r="AL389" s="186"/>
      <c r="AM389" s="186"/>
      <c r="AN389" s="186"/>
    </row>
    <row r="390" spans="3:40" s="164" customFormat="1">
      <c r="C390" s="186"/>
      <c r="D390" s="186"/>
      <c r="E390" s="186"/>
      <c r="F390" s="184"/>
      <c r="G390" s="186"/>
      <c r="H390" s="184"/>
      <c r="I390" s="203"/>
      <c r="J390" s="186"/>
      <c r="K390" s="186"/>
      <c r="L390" s="186"/>
      <c r="M390" s="186"/>
      <c r="N390" s="186"/>
      <c r="O390" s="186"/>
      <c r="P390" s="186"/>
      <c r="Q390" s="186"/>
      <c r="R390" s="186"/>
      <c r="S390" s="186"/>
      <c r="T390" s="186"/>
      <c r="U390" s="186"/>
      <c r="V390" s="186"/>
      <c r="W390" s="186"/>
      <c r="X390" s="186"/>
      <c r="Y390" s="186"/>
      <c r="Z390" s="186"/>
      <c r="AA390" s="186"/>
      <c r="AB390" s="186"/>
      <c r="AC390" s="186"/>
      <c r="AD390" s="186"/>
      <c r="AE390" s="186"/>
      <c r="AF390" s="186"/>
      <c r="AG390" s="186"/>
      <c r="AH390" s="186"/>
      <c r="AI390" s="186"/>
      <c r="AJ390" s="186"/>
      <c r="AK390" s="186"/>
      <c r="AL390" s="186"/>
      <c r="AM390" s="186"/>
      <c r="AN390" s="186"/>
    </row>
    <row r="391" spans="3:40" s="164" customFormat="1">
      <c r="C391" s="186"/>
      <c r="D391" s="186"/>
      <c r="E391" s="186"/>
      <c r="F391" s="184"/>
      <c r="G391" s="186"/>
      <c r="H391" s="184"/>
      <c r="I391" s="203"/>
      <c r="J391" s="186"/>
      <c r="K391" s="186"/>
      <c r="L391" s="186"/>
      <c r="M391" s="186"/>
      <c r="N391" s="186"/>
      <c r="O391" s="186"/>
      <c r="P391" s="186"/>
      <c r="Q391" s="186"/>
      <c r="R391" s="186"/>
      <c r="S391" s="186"/>
      <c r="T391" s="186"/>
      <c r="U391" s="186"/>
      <c r="V391" s="186"/>
      <c r="W391" s="186"/>
      <c r="X391" s="186"/>
      <c r="Y391" s="186"/>
      <c r="Z391" s="186"/>
      <c r="AA391" s="186"/>
      <c r="AB391" s="186"/>
      <c r="AC391" s="186"/>
      <c r="AD391" s="186"/>
      <c r="AE391" s="186"/>
      <c r="AF391" s="186"/>
      <c r="AG391" s="186"/>
      <c r="AH391" s="186"/>
      <c r="AI391" s="186"/>
      <c r="AJ391" s="186"/>
      <c r="AK391" s="186"/>
      <c r="AL391" s="186"/>
      <c r="AM391" s="186"/>
      <c r="AN391" s="186"/>
    </row>
    <row r="392" spans="3:40" s="164" customFormat="1">
      <c r="C392" s="186"/>
      <c r="D392" s="186"/>
      <c r="E392" s="186"/>
      <c r="F392" s="184"/>
      <c r="G392" s="186"/>
      <c r="H392" s="184"/>
      <c r="I392" s="203"/>
      <c r="J392" s="186"/>
      <c r="K392" s="186"/>
      <c r="L392" s="186"/>
      <c r="M392" s="186"/>
      <c r="N392" s="186"/>
      <c r="O392" s="186"/>
      <c r="P392" s="186"/>
      <c r="Q392" s="186"/>
      <c r="R392" s="186"/>
      <c r="S392" s="186"/>
      <c r="T392" s="186"/>
      <c r="U392" s="186"/>
      <c r="V392" s="186"/>
      <c r="W392" s="186"/>
      <c r="X392" s="186"/>
      <c r="Y392" s="186"/>
      <c r="Z392" s="186"/>
      <c r="AA392" s="186"/>
      <c r="AB392" s="186"/>
      <c r="AC392" s="186"/>
      <c r="AD392" s="186"/>
      <c r="AE392" s="186"/>
      <c r="AF392" s="186"/>
      <c r="AG392" s="186"/>
      <c r="AH392" s="186"/>
      <c r="AI392" s="186"/>
      <c r="AJ392" s="186"/>
      <c r="AK392" s="186"/>
      <c r="AL392" s="186"/>
      <c r="AM392" s="186"/>
      <c r="AN392" s="186"/>
    </row>
    <row r="393" spans="3:40" s="164" customFormat="1">
      <c r="C393" s="186"/>
      <c r="D393" s="186"/>
      <c r="E393" s="186"/>
      <c r="F393" s="184"/>
      <c r="G393" s="186"/>
      <c r="H393" s="184"/>
      <c r="I393" s="203"/>
      <c r="J393" s="186"/>
      <c r="K393" s="186"/>
      <c r="L393" s="186"/>
      <c r="M393" s="186"/>
      <c r="N393" s="186"/>
      <c r="O393" s="186"/>
      <c r="P393" s="186"/>
      <c r="Q393" s="186"/>
      <c r="R393" s="186"/>
      <c r="S393" s="186"/>
      <c r="T393" s="186"/>
      <c r="U393" s="186"/>
      <c r="V393" s="186"/>
      <c r="W393" s="186"/>
      <c r="X393" s="186"/>
      <c r="Y393" s="186"/>
      <c r="Z393" s="186"/>
      <c r="AA393" s="186"/>
      <c r="AB393" s="186"/>
      <c r="AC393" s="186"/>
      <c r="AD393" s="186"/>
      <c r="AE393" s="186"/>
      <c r="AF393" s="186"/>
      <c r="AG393" s="186"/>
      <c r="AH393" s="186"/>
      <c r="AI393" s="186"/>
      <c r="AJ393" s="186"/>
      <c r="AK393" s="186"/>
      <c r="AL393" s="186"/>
      <c r="AM393" s="186"/>
      <c r="AN393" s="186"/>
    </row>
    <row r="394" spans="3:40" s="164" customFormat="1">
      <c r="C394" s="186"/>
      <c r="D394" s="186"/>
      <c r="E394" s="186"/>
      <c r="F394" s="184"/>
      <c r="G394" s="186"/>
      <c r="H394" s="184"/>
      <c r="I394" s="203"/>
      <c r="J394" s="186"/>
      <c r="K394" s="186"/>
      <c r="L394" s="186"/>
      <c r="M394" s="186"/>
      <c r="N394" s="186"/>
      <c r="O394" s="186"/>
      <c r="P394" s="186"/>
      <c r="Q394" s="186"/>
      <c r="R394" s="186"/>
      <c r="S394" s="186"/>
      <c r="T394" s="186"/>
      <c r="U394" s="186"/>
      <c r="V394" s="186"/>
      <c r="W394" s="186"/>
      <c r="X394" s="186"/>
      <c r="Y394" s="186"/>
      <c r="Z394" s="186"/>
      <c r="AA394" s="186"/>
      <c r="AB394" s="186"/>
      <c r="AC394" s="186"/>
      <c r="AD394" s="186"/>
      <c r="AE394" s="186"/>
      <c r="AF394" s="186"/>
      <c r="AG394" s="186"/>
      <c r="AH394" s="186"/>
      <c r="AI394" s="186"/>
      <c r="AJ394" s="186"/>
      <c r="AK394" s="186"/>
      <c r="AL394" s="186"/>
      <c r="AM394" s="186"/>
      <c r="AN394" s="186"/>
    </row>
    <row r="395" spans="3:40" s="164" customFormat="1">
      <c r="C395" s="186"/>
      <c r="D395" s="186"/>
      <c r="E395" s="186"/>
      <c r="F395" s="184"/>
      <c r="G395" s="186"/>
      <c r="H395" s="184"/>
      <c r="I395" s="203"/>
      <c r="J395" s="186"/>
      <c r="K395" s="186"/>
      <c r="L395" s="186"/>
      <c r="M395" s="186"/>
      <c r="N395" s="186"/>
      <c r="O395" s="186"/>
      <c r="P395" s="186"/>
      <c r="Q395" s="186"/>
      <c r="R395" s="186"/>
      <c r="S395" s="186"/>
      <c r="T395" s="186"/>
      <c r="U395" s="186"/>
      <c r="V395" s="186"/>
      <c r="W395" s="186"/>
      <c r="X395" s="186"/>
      <c r="Y395" s="186"/>
      <c r="Z395" s="186"/>
      <c r="AA395" s="186"/>
      <c r="AB395" s="186"/>
      <c r="AC395" s="186"/>
      <c r="AD395" s="186"/>
      <c r="AE395" s="186"/>
      <c r="AF395" s="186"/>
      <c r="AG395" s="186"/>
      <c r="AH395" s="186"/>
      <c r="AI395" s="186"/>
      <c r="AJ395" s="186"/>
      <c r="AK395" s="186"/>
      <c r="AL395" s="186"/>
      <c r="AM395" s="186"/>
      <c r="AN395" s="186"/>
    </row>
    <row r="396" spans="3:40" s="164" customFormat="1">
      <c r="C396" s="186"/>
      <c r="D396" s="186"/>
      <c r="E396" s="186"/>
      <c r="F396" s="184"/>
      <c r="G396" s="186"/>
      <c r="H396" s="184"/>
      <c r="I396" s="203"/>
      <c r="J396" s="186"/>
      <c r="K396" s="186"/>
      <c r="L396" s="186"/>
      <c r="M396" s="186"/>
      <c r="N396" s="186"/>
      <c r="O396" s="186"/>
      <c r="P396" s="186"/>
      <c r="Q396" s="186"/>
      <c r="R396" s="186"/>
      <c r="S396" s="186"/>
      <c r="T396" s="186"/>
      <c r="U396" s="186"/>
      <c r="V396" s="186"/>
      <c r="W396" s="186"/>
      <c r="X396" s="186"/>
      <c r="Y396" s="186"/>
      <c r="Z396" s="186"/>
      <c r="AA396" s="186"/>
      <c r="AB396" s="186"/>
      <c r="AC396" s="186"/>
      <c r="AD396" s="186"/>
      <c r="AE396" s="186"/>
      <c r="AF396" s="186"/>
      <c r="AG396" s="186"/>
      <c r="AH396" s="186"/>
      <c r="AI396" s="186"/>
      <c r="AJ396" s="186"/>
      <c r="AK396" s="186"/>
      <c r="AL396" s="186"/>
      <c r="AM396" s="186"/>
      <c r="AN396" s="186"/>
    </row>
    <row r="397" spans="3:40" s="164" customFormat="1">
      <c r="C397" s="186"/>
      <c r="D397" s="186"/>
      <c r="E397" s="186"/>
      <c r="F397" s="184"/>
      <c r="G397" s="186"/>
      <c r="H397" s="184"/>
      <c r="I397" s="203"/>
      <c r="J397" s="186"/>
      <c r="K397" s="186"/>
      <c r="L397" s="186"/>
      <c r="M397" s="186"/>
      <c r="N397" s="186"/>
      <c r="O397" s="186"/>
      <c r="P397" s="186"/>
      <c r="Q397" s="186"/>
      <c r="R397" s="186"/>
      <c r="S397" s="186"/>
      <c r="T397" s="186"/>
      <c r="U397" s="186"/>
      <c r="V397" s="186"/>
      <c r="W397" s="186"/>
      <c r="X397" s="186"/>
      <c r="Y397" s="186"/>
      <c r="Z397" s="186"/>
      <c r="AA397" s="186"/>
      <c r="AB397" s="186"/>
      <c r="AC397" s="186"/>
      <c r="AD397" s="186"/>
      <c r="AE397" s="186"/>
      <c r="AF397" s="186"/>
      <c r="AG397" s="186"/>
      <c r="AH397" s="186"/>
      <c r="AI397" s="186"/>
      <c r="AJ397" s="186"/>
      <c r="AK397" s="186"/>
      <c r="AL397" s="186"/>
      <c r="AM397" s="186"/>
      <c r="AN397" s="186"/>
    </row>
    <row r="398" spans="3:40" s="164" customFormat="1">
      <c r="C398" s="186"/>
      <c r="D398" s="186"/>
      <c r="E398" s="186"/>
      <c r="F398" s="184"/>
      <c r="G398" s="186"/>
      <c r="H398" s="184"/>
      <c r="I398" s="203"/>
      <c r="J398" s="186"/>
      <c r="K398" s="186"/>
      <c r="L398" s="186"/>
      <c r="M398" s="186"/>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86"/>
      <c r="AN398" s="186"/>
    </row>
    <row r="399" spans="3:40" s="164" customFormat="1">
      <c r="C399" s="186"/>
      <c r="D399" s="186"/>
      <c r="E399" s="186"/>
      <c r="F399" s="184"/>
      <c r="G399" s="186"/>
      <c r="H399" s="184"/>
      <c r="I399" s="203"/>
      <c r="J399" s="186"/>
      <c r="K399" s="186"/>
      <c r="L399" s="186"/>
      <c r="M399" s="186"/>
      <c r="N399" s="186"/>
      <c r="O399" s="186"/>
      <c r="P399" s="186"/>
      <c r="Q399" s="186"/>
      <c r="R399" s="186"/>
      <c r="S399" s="186"/>
      <c r="T399" s="186"/>
      <c r="U399" s="186"/>
      <c r="V399" s="186"/>
      <c r="W399" s="186"/>
      <c r="X399" s="186"/>
      <c r="Y399" s="186"/>
      <c r="Z399" s="186"/>
      <c r="AA399" s="186"/>
      <c r="AB399" s="186"/>
      <c r="AC399" s="186"/>
      <c r="AD399" s="186"/>
      <c r="AE399" s="186"/>
      <c r="AF399" s="186"/>
      <c r="AG399" s="186"/>
      <c r="AH399" s="186"/>
      <c r="AI399" s="186"/>
      <c r="AJ399" s="186"/>
      <c r="AK399" s="186"/>
      <c r="AL399" s="186"/>
      <c r="AM399" s="186"/>
      <c r="AN399" s="186"/>
    </row>
    <row r="400" spans="3:40" s="164" customFormat="1">
      <c r="C400" s="186"/>
      <c r="D400" s="186"/>
      <c r="E400" s="186"/>
      <c r="F400" s="184"/>
      <c r="G400" s="186"/>
      <c r="H400" s="184"/>
      <c r="I400" s="203"/>
      <c r="J400" s="186"/>
      <c r="K400" s="186"/>
      <c r="L400" s="186"/>
      <c r="M400" s="186"/>
      <c r="N400" s="186"/>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6"/>
      <c r="AJ400" s="186"/>
      <c r="AK400" s="186"/>
      <c r="AL400" s="186"/>
      <c r="AM400" s="186"/>
      <c r="AN400" s="186"/>
    </row>
    <row r="401" spans="3:40" s="164" customFormat="1">
      <c r="C401" s="186"/>
      <c r="D401" s="186"/>
      <c r="E401" s="186"/>
      <c r="F401" s="184"/>
      <c r="G401" s="186"/>
      <c r="H401" s="184"/>
      <c r="I401" s="203"/>
      <c r="J401" s="186"/>
      <c r="K401" s="186"/>
      <c r="L401" s="186"/>
      <c r="M401" s="186"/>
      <c r="N401" s="186"/>
      <c r="O401" s="186"/>
      <c r="P401" s="186"/>
      <c r="Q401" s="186"/>
      <c r="R401" s="186"/>
      <c r="S401" s="186"/>
      <c r="T401" s="186"/>
      <c r="U401" s="186"/>
      <c r="V401" s="186"/>
      <c r="W401" s="186"/>
      <c r="X401" s="186"/>
      <c r="Y401" s="186"/>
      <c r="Z401" s="186"/>
      <c r="AA401" s="186"/>
      <c r="AB401" s="186"/>
      <c r="AC401" s="186"/>
      <c r="AD401" s="186"/>
      <c r="AE401" s="186"/>
      <c r="AF401" s="186"/>
      <c r="AG401" s="186"/>
      <c r="AH401" s="186"/>
      <c r="AI401" s="186"/>
      <c r="AJ401" s="186"/>
      <c r="AK401" s="186"/>
      <c r="AL401" s="186"/>
      <c r="AM401" s="186"/>
      <c r="AN401" s="186"/>
    </row>
    <row r="402" spans="3:40" s="164" customFormat="1">
      <c r="C402" s="186"/>
      <c r="D402" s="186"/>
      <c r="E402" s="186"/>
      <c r="F402" s="184"/>
      <c r="G402" s="186"/>
      <c r="H402" s="184"/>
      <c r="I402" s="203"/>
      <c r="J402" s="186"/>
      <c r="K402" s="186"/>
      <c r="L402" s="186"/>
      <c r="M402" s="186"/>
      <c r="N402" s="186"/>
      <c r="O402" s="186"/>
      <c r="P402" s="186"/>
      <c r="Q402" s="186"/>
      <c r="R402" s="186"/>
      <c r="S402" s="186"/>
      <c r="T402" s="186"/>
      <c r="U402" s="186"/>
      <c r="V402" s="186"/>
      <c r="W402" s="186"/>
      <c r="X402" s="186"/>
      <c r="Y402" s="186"/>
      <c r="Z402" s="186"/>
      <c r="AA402" s="186"/>
      <c r="AB402" s="186"/>
      <c r="AC402" s="186"/>
      <c r="AD402" s="186"/>
      <c r="AE402" s="186"/>
      <c r="AF402" s="186"/>
      <c r="AG402" s="186"/>
      <c r="AH402" s="186"/>
      <c r="AI402" s="186"/>
      <c r="AJ402" s="186"/>
      <c r="AK402" s="186"/>
      <c r="AL402" s="186"/>
      <c r="AM402" s="186"/>
      <c r="AN402" s="186"/>
    </row>
    <row r="403" spans="3:40" s="164" customFormat="1">
      <c r="C403" s="186"/>
      <c r="D403" s="186"/>
      <c r="E403" s="186"/>
      <c r="F403" s="184"/>
      <c r="G403" s="186"/>
      <c r="H403" s="184"/>
      <c r="I403" s="203"/>
      <c r="J403" s="186"/>
      <c r="K403" s="186"/>
      <c r="L403" s="186"/>
      <c r="M403" s="186"/>
      <c r="N403" s="186"/>
      <c r="O403" s="186"/>
      <c r="P403" s="186"/>
      <c r="Q403" s="186"/>
      <c r="R403" s="186"/>
      <c r="S403" s="186"/>
      <c r="T403" s="186"/>
      <c r="U403" s="186"/>
      <c r="V403" s="186"/>
      <c r="W403" s="186"/>
      <c r="X403" s="186"/>
      <c r="Y403" s="186"/>
      <c r="Z403" s="186"/>
      <c r="AA403" s="186"/>
      <c r="AB403" s="186"/>
      <c r="AC403" s="186"/>
      <c r="AD403" s="186"/>
      <c r="AE403" s="186"/>
      <c r="AF403" s="186"/>
      <c r="AG403" s="186"/>
      <c r="AH403" s="186"/>
      <c r="AI403" s="186"/>
      <c r="AJ403" s="186"/>
      <c r="AK403" s="186"/>
      <c r="AL403" s="186"/>
      <c r="AM403" s="186"/>
      <c r="AN403" s="186"/>
    </row>
    <row r="404" spans="3:40" s="164" customFormat="1">
      <c r="C404" s="186"/>
      <c r="D404" s="186"/>
      <c r="E404" s="186"/>
      <c r="F404" s="184"/>
      <c r="G404" s="186"/>
      <c r="H404" s="184"/>
      <c r="I404" s="203"/>
      <c r="J404" s="186"/>
      <c r="K404" s="186"/>
      <c r="L404" s="186"/>
      <c r="M404" s="186"/>
      <c r="N404" s="186"/>
      <c r="O404" s="186"/>
      <c r="P404" s="186"/>
      <c r="Q404" s="186"/>
      <c r="R404" s="186"/>
      <c r="S404" s="186"/>
      <c r="T404" s="186"/>
      <c r="U404" s="186"/>
      <c r="V404" s="186"/>
      <c r="W404" s="186"/>
      <c r="X404" s="186"/>
      <c r="Y404" s="186"/>
      <c r="Z404" s="186"/>
      <c r="AA404" s="186"/>
      <c r="AB404" s="186"/>
      <c r="AC404" s="186"/>
      <c r="AD404" s="186"/>
      <c r="AE404" s="186"/>
      <c r="AF404" s="186"/>
      <c r="AG404" s="186"/>
      <c r="AH404" s="186"/>
      <c r="AI404" s="186"/>
      <c r="AJ404" s="186"/>
      <c r="AK404" s="186"/>
      <c r="AL404" s="186"/>
      <c r="AM404" s="186"/>
      <c r="AN404" s="186"/>
    </row>
    <row r="405" spans="3:40" s="164" customFormat="1">
      <c r="C405" s="186"/>
      <c r="D405" s="186"/>
      <c r="E405" s="186"/>
      <c r="F405" s="184"/>
      <c r="G405" s="186"/>
      <c r="H405" s="184"/>
      <c r="I405" s="203"/>
      <c r="J405" s="186"/>
      <c r="K405" s="186"/>
      <c r="L405" s="186"/>
      <c r="M405" s="186"/>
      <c r="N405" s="186"/>
      <c r="O405" s="186"/>
      <c r="P405" s="186"/>
      <c r="Q405" s="186"/>
      <c r="R405" s="186"/>
      <c r="S405" s="186"/>
      <c r="T405" s="186"/>
      <c r="U405" s="186"/>
      <c r="V405" s="186"/>
      <c r="W405" s="186"/>
      <c r="X405" s="186"/>
      <c r="Y405" s="186"/>
      <c r="Z405" s="186"/>
      <c r="AA405" s="186"/>
      <c r="AB405" s="186"/>
      <c r="AC405" s="186"/>
      <c r="AD405" s="186"/>
      <c r="AE405" s="186"/>
      <c r="AF405" s="186"/>
      <c r="AG405" s="186"/>
      <c r="AH405" s="186"/>
      <c r="AI405" s="186"/>
      <c r="AJ405" s="186"/>
      <c r="AK405" s="186"/>
      <c r="AL405" s="186"/>
      <c r="AM405" s="186"/>
      <c r="AN405" s="186"/>
    </row>
    <row r="406" spans="3:40" s="164" customFormat="1">
      <c r="C406" s="186"/>
      <c r="D406" s="186"/>
      <c r="E406" s="186"/>
      <c r="F406" s="184"/>
      <c r="G406" s="186"/>
      <c r="H406" s="184"/>
      <c r="I406" s="203"/>
      <c r="J406" s="186"/>
      <c r="K406" s="186"/>
      <c r="L406" s="186"/>
      <c r="M406" s="186"/>
      <c r="N406" s="186"/>
      <c r="O406" s="186"/>
      <c r="P406" s="186"/>
      <c r="Q406" s="186"/>
      <c r="R406" s="186"/>
      <c r="S406" s="186"/>
      <c r="T406" s="186"/>
      <c r="U406" s="186"/>
      <c r="V406" s="186"/>
      <c r="W406" s="186"/>
      <c r="X406" s="186"/>
      <c r="Y406" s="186"/>
      <c r="Z406" s="186"/>
      <c r="AA406" s="186"/>
      <c r="AB406" s="186"/>
      <c r="AC406" s="186"/>
      <c r="AD406" s="186"/>
      <c r="AE406" s="186"/>
      <c r="AF406" s="186"/>
      <c r="AG406" s="186"/>
      <c r="AH406" s="186"/>
      <c r="AI406" s="186"/>
      <c r="AJ406" s="186"/>
      <c r="AK406" s="186"/>
      <c r="AL406" s="186"/>
      <c r="AM406" s="186"/>
      <c r="AN406" s="186"/>
    </row>
    <row r="407" spans="3:40" s="164" customFormat="1">
      <c r="C407" s="186"/>
      <c r="D407" s="186"/>
      <c r="E407" s="186"/>
      <c r="F407" s="184"/>
      <c r="G407" s="186"/>
      <c r="H407" s="184"/>
      <c r="I407" s="203"/>
      <c r="J407" s="186"/>
      <c r="K407" s="186"/>
      <c r="L407" s="186"/>
      <c r="M407" s="186"/>
      <c r="N407" s="186"/>
      <c r="O407" s="186"/>
      <c r="P407" s="186"/>
      <c r="Q407" s="186"/>
      <c r="R407" s="186"/>
      <c r="S407" s="186"/>
      <c r="T407" s="186"/>
      <c r="U407" s="186"/>
      <c r="V407" s="186"/>
      <c r="W407" s="186"/>
      <c r="X407" s="186"/>
      <c r="Y407" s="186"/>
      <c r="Z407" s="186"/>
      <c r="AA407" s="186"/>
      <c r="AB407" s="186"/>
      <c r="AC407" s="186"/>
      <c r="AD407" s="186"/>
      <c r="AE407" s="186"/>
      <c r="AF407" s="186"/>
      <c r="AG407" s="186"/>
      <c r="AH407" s="186"/>
      <c r="AI407" s="186"/>
      <c r="AJ407" s="186"/>
      <c r="AK407" s="186"/>
      <c r="AL407" s="186"/>
      <c r="AM407" s="186"/>
      <c r="AN407" s="186"/>
    </row>
    <row r="408" spans="3:40" s="164" customFormat="1">
      <c r="C408" s="186"/>
      <c r="D408" s="186"/>
      <c r="E408" s="186"/>
      <c r="F408" s="184"/>
      <c r="G408" s="186"/>
      <c r="H408" s="184"/>
      <c r="I408" s="203"/>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row>
    <row r="409" spans="3:40" s="164" customFormat="1">
      <c r="C409" s="186"/>
      <c r="D409" s="186"/>
      <c r="E409" s="186"/>
      <c r="F409" s="184"/>
      <c r="G409" s="186"/>
      <c r="H409" s="184"/>
      <c r="I409" s="203"/>
      <c r="J409" s="186"/>
      <c r="K409" s="186"/>
      <c r="L409" s="186"/>
      <c r="M409" s="186"/>
      <c r="N409" s="186"/>
      <c r="O409" s="186"/>
      <c r="P409" s="186"/>
      <c r="Q409" s="186"/>
      <c r="R409" s="186"/>
      <c r="S409" s="186"/>
      <c r="T409" s="186"/>
      <c r="U409" s="186"/>
      <c r="V409" s="186"/>
      <c r="W409" s="186"/>
      <c r="X409" s="186"/>
      <c r="Y409" s="186"/>
      <c r="Z409" s="186"/>
      <c r="AA409" s="186"/>
      <c r="AB409" s="186"/>
      <c r="AC409" s="186"/>
      <c r="AD409" s="186"/>
      <c r="AE409" s="186"/>
      <c r="AF409" s="186"/>
      <c r="AG409" s="186"/>
      <c r="AH409" s="186"/>
      <c r="AI409" s="186"/>
      <c r="AJ409" s="186"/>
      <c r="AK409" s="186"/>
      <c r="AL409" s="186"/>
      <c r="AM409" s="186"/>
      <c r="AN409" s="186"/>
    </row>
    <row r="410" spans="3:40" s="164" customFormat="1">
      <c r="C410" s="186"/>
      <c r="D410" s="186"/>
      <c r="E410" s="186"/>
      <c r="F410" s="184"/>
      <c r="G410" s="186"/>
      <c r="H410" s="184"/>
      <c r="I410" s="203"/>
      <c r="J410" s="186"/>
      <c r="K410" s="186"/>
      <c r="L410" s="186"/>
      <c r="M410" s="186"/>
      <c r="N410" s="186"/>
      <c r="O410" s="186"/>
      <c r="P410" s="186"/>
      <c r="Q410" s="186"/>
      <c r="R410" s="186"/>
      <c r="S410" s="186"/>
      <c r="T410" s="186"/>
      <c r="U410" s="186"/>
      <c r="V410" s="186"/>
      <c r="W410" s="186"/>
      <c r="X410" s="186"/>
      <c r="Y410" s="186"/>
      <c r="Z410" s="186"/>
      <c r="AA410" s="186"/>
      <c r="AB410" s="186"/>
      <c r="AC410" s="186"/>
      <c r="AD410" s="186"/>
      <c r="AE410" s="186"/>
      <c r="AF410" s="186"/>
      <c r="AG410" s="186"/>
      <c r="AH410" s="186"/>
      <c r="AI410" s="186"/>
      <c r="AJ410" s="186"/>
      <c r="AK410" s="186"/>
      <c r="AL410" s="186"/>
      <c r="AM410" s="186"/>
      <c r="AN410" s="186"/>
    </row>
    <row r="411" spans="3:40" s="164" customFormat="1">
      <c r="C411" s="186"/>
      <c r="D411" s="186"/>
      <c r="E411" s="186"/>
      <c r="F411" s="184"/>
      <c r="G411" s="186"/>
      <c r="H411" s="184"/>
      <c r="I411" s="203"/>
      <c r="J411" s="186"/>
      <c r="K411" s="186"/>
      <c r="L411" s="186"/>
      <c r="M411" s="186"/>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6"/>
      <c r="AJ411" s="186"/>
      <c r="AK411" s="186"/>
      <c r="AL411" s="186"/>
      <c r="AM411" s="186"/>
      <c r="AN411" s="186"/>
    </row>
    <row r="412" spans="3:40" s="164" customFormat="1">
      <c r="C412" s="186"/>
      <c r="D412" s="186"/>
      <c r="E412" s="186"/>
      <c r="F412" s="184"/>
      <c r="G412" s="186"/>
      <c r="H412" s="184"/>
      <c r="I412" s="203"/>
      <c r="J412" s="186"/>
      <c r="K412" s="186"/>
      <c r="L412" s="186"/>
      <c r="M412" s="186"/>
      <c r="N412" s="186"/>
      <c r="O412" s="186"/>
      <c r="P412" s="186"/>
      <c r="Q412" s="186"/>
      <c r="R412" s="186"/>
      <c r="S412" s="186"/>
      <c r="T412" s="186"/>
      <c r="U412" s="186"/>
      <c r="V412" s="186"/>
      <c r="W412" s="186"/>
      <c r="X412" s="186"/>
      <c r="Y412" s="186"/>
      <c r="Z412" s="186"/>
      <c r="AA412" s="186"/>
      <c r="AB412" s="186"/>
      <c r="AC412" s="186"/>
      <c r="AD412" s="186"/>
      <c r="AE412" s="186"/>
      <c r="AF412" s="186"/>
      <c r="AG412" s="186"/>
      <c r="AH412" s="186"/>
      <c r="AI412" s="186"/>
      <c r="AJ412" s="186"/>
      <c r="AK412" s="186"/>
      <c r="AL412" s="186"/>
      <c r="AM412" s="186"/>
      <c r="AN412" s="186"/>
    </row>
    <row r="413" spans="3:40" s="164" customFormat="1">
      <c r="C413" s="186"/>
      <c r="D413" s="186"/>
      <c r="E413" s="186"/>
      <c r="F413" s="184"/>
      <c r="G413" s="186"/>
      <c r="H413" s="184"/>
      <c r="I413" s="203"/>
      <c r="J413" s="186"/>
      <c r="K413" s="186"/>
      <c r="L413" s="186"/>
      <c r="M413" s="186"/>
      <c r="N413" s="186"/>
      <c r="O413" s="186"/>
      <c r="P413" s="186"/>
      <c r="Q413" s="186"/>
      <c r="R413" s="186"/>
      <c r="S413" s="186"/>
      <c r="T413" s="186"/>
      <c r="U413" s="186"/>
      <c r="V413" s="186"/>
      <c r="W413" s="186"/>
      <c r="X413" s="186"/>
      <c r="Y413" s="186"/>
      <c r="Z413" s="186"/>
      <c r="AA413" s="186"/>
      <c r="AB413" s="186"/>
      <c r="AC413" s="186"/>
      <c r="AD413" s="186"/>
      <c r="AE413" s="186"/>
      <c r="AF413" s="186"/>
      <c r="AG413" s="186"/>
      <c r="AH413" s="186"/>
      <c r="AI413" s="186"/>
      <c r="AJ413" s="186"/>
      <c r="AK413" s="186"/>
      <c r="AL413" s="186"/>
      <c r="AM413" s="186"/>
      <c r="AN413" s="186"/>
    </row>
    <row r="414" spans="3:40" s="164" customFormat="1">
      <c r="C414" s="186"/>
      <c r="D414" s="186"/>
      <c r="E414" s="186"/>
      <c r="F414" s="184"/>
      <c r="G414" s="186"/>
      <c r="H414" s="184"/>
      <c r="I414" s="203"/>
      <c r="J414" s="186"/>
      <c r="K414" s="186"/>
      <c r="L414" s="186"/>
      <c r="M414" s="186"/>
      <c r="N414" s="186"/>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6"/>
      <c r="AJ414" s="186"/>
      <c r="AK414" s="186"/>
      <c r="AL414" s="186"/>
      <c r="AM414" s="186"/>
      <c r="AN414" s="186"/>
    </row>
    <row r="415" spans="3:40" s="164" customFormat="1">
      <c r="C415" s="186"/>
      <c r="D415" s="186"/>
      <c r="E415" s="186"/>
      <c r="F415" s="184"/>
      <c r="G415" s="186"/>
      <c r="H415" s="184"/>
      <c r="I415" s="203"/>
      <c r="J415" s="186"/>
      <c r="K415" s="186"/>
      <c r="L415" s="186"/>
      <c r="M415" s="186"/>
      <c r="N415" s="186"/>
      <c r="O415" s="186"/>
      <c r="P415" s="186"/>
      <c r="Q415" s="186"/>
      <c r="R415" s="186"/>
      <c r="S415" s="186"/>
      <c r="T415" s="186"/>
      <c r="U415" s="186"/>
      <c r="V415" s="186"/>
      <c r="W415" s="186"/>
      <c r="X415" s="186"/>
      <c r="Y415" s="186"/>
      <c r="Z415" s="186"/>
      <c r="AA415" s="186"/>
      <c r="AB415" s="186"/>
      <c r="AC415" s="186"/>
      <c r="AD415" s="186"/>
      <c r="AE415" s="186"/>
      <c r="AF415" s="186"/>
      <c r="AG415" s="186"/>
      <c r="AH415" s="186"/>
      <c r="AI415" s="186"/>
      <c r="AJ415" s="186"/>
      <c r="AK415" s="186"/>
      <c r="AL415" s="186"/>
      <c r="AM415" s="186"/>
      <c r="AN415" s="186"/>
    </row>
    <row r="416" spans="3:40" s="164" customFormat="1">
      <c r="C416" s="186"/>
      <c r="D416" s="186"/>
      <c r="E416" s="186"/>
      <c r="F416" s="184"/>
      <c r="G416" s="186"/>
      <c r="H416" s="184"/>
      <c r="I416" s="203"/>
      <c r="J416" s="186"/>
      <c r="K416" s="186"/>
      <c r="L416" s="186"/>
      <c r="M416" s="186"/>
      <c r="N416" s="186"/>
      <c r="O416" s="186"/>
      <c r="P416" s="186"/>
      <c r="Q416" s="186"/>
      <c r="R416" s="186"/>
      <c r="S416" s="186"/>
      <c r="T416" s="186"/>
      <c r="U416" s="186"/>
      <c r="V416" s="186"/>
      <c r="W416" s="186"/>
      <c r="X416" s="186"/>
      <c r="Y416" s="186"/>
      <c r="Z416" s="186"/>
      <c r="AA416" s="186"/>
      <c r="AB416" s="186"/>
      <c r="AC416" s="186"/>
      <c r="AD416" s="186"/>
      <c r="AE416" s="186"/>
      <c r="AF416" s="186"/>
      <c r="AG416" s="186"/>
      <c r="AH416" s="186"/>
      <c r="AI416" s="186"/>
      <c r="AJ416" s="186"/>
      <c r="AK416" s="186"/>
      <c r="AL416" s="186"/>
      <c r="AM416" s="186"/>
      <c r="AN416" s="186"/>
    </row>
    <row r="417" spans="3:40" s="164" customFormat="1">
      <c r="C417" s="186"/>
      <c r="D417" s="186"/>
      <c r="E417" s="186"/>
      <c r="F417" s="184"/>
      <c r="G417" s="186"/>
      <c r="H417" s="184"/>
      <c r="I417" s="203"/>
      <c r="J417" s="186"/>
      <c r="K417" s="186"/>
      <c r="L417" s="186"/>
      <c r="M417" s="186"/>
      <c r="N417" s="186"/>
      <c r="O417" s="186"/>
      <c r="P417" s="186"/>
      <c r="Q417" s="186"/>
      <c r="R417" s="186"/>
      <c r="S417" s="186"/>
      <c r="T417" s="186"/>
      <c r="U417" s="186"/>
      <c r="V417" s="186"/>
      <c r="W417" s="186"/>
      <c r="X417" s="186"/>
      <c r="Y417" s="186"/>
      <c r="Z417" s="186"/>
      <c r="AA417" s="186"/>
      <c r="AB417" s="186"/>
      <c r="AC417" s="186"/>
      <c r="AD417" s="186"/>
      <c r="AE417" s="186"/>
      <c r="AF417" s="186"/>
      <c r="AG417" s="186"/>
      <c r="AH417" s="186"/>
      <c r="AI417" s="186"/>
      <c r="AJ417" s="186"/>
      <c r="AK417" s="186"/>
      <c r="AL417" s="186"/>
      <c r="AM417" s="186"/>
      <c r="AN417" s="186"/>
    </row>
    <row r="418" spans="3:40" s="164" customFormat="1">
      <c r="C418" s="186"/>
      <c r="D418" s="186"/>
      <c r="E418" s="186"/>
      <c r="F418" s="184"/>
      <c r="G418" s="186"/>
      <c r="H418" s="184"/>
      <c r="I418" s="203"/>
      <c r="J418" s="186"/>
      <c r="K418" s="186"/>
      <c r="L418" s="186"/>
      <c r="M418" s="186"/>
      <c r="N418" s="186"/>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6"/>
      <c r="AJ418" s="186"/>
      <c r="AK418" s="186"/>
      <c r="AL418" s="186"/>
      <c r="AM418" s="186"/>
      <c r="AN418" s="186"/>
    </row>
    <row r="419" spans="3:40" s="164" customFormat="1">
      <c r="C419" s="186"/>
      <c r="D419" s="186"/>
      <c r="E419" s="186"/>
      <c r="F419" s="184"/>
      <c r="G419" s="186"/>
      <c r="H419" s="184"/>
      <c r="I419" s="203"/>
      <c r="J419" s="186"/>
      <c r="K419" s="186"/>
      <c r="L419" s="186"/>
      <c r="M419" s="186"/>
      <c r="N419" s="186"/>
      <c r="O419" s="186"/>
      <c r="P419" s="186"/>
      <c r="Q419" s="186"/>
      <c r="R419" s="186"/>
      <c r="S419" s="186"/>
      <c r="T419" s="186"/>
      <c r="U419" s="186"/>
      <c r="V419" s="186"/>
      <c r="W419" s="186"/>
      <c r="X419" s="186"/>
      <c r="Y419" s="186"/>
      <c r="Z419" s="186"/>
      <c r="AA419" s="186"/>
      <c r="AB419" s="186"/>
      <c r="AC419" s="186"/>
      <c r="AD419" s="186"/>
      <c r="AE419" s="186"/>
      <c r="AF419" s="186"/>
      <c r="AG419" s="186"/>
      <c r="AH419" s="186"/>
      <c r="AI419" s="186"/>
      <c r="AJ419" s="186"/>
      <c r="AK419" s="186"/>
      <c r="AL419" s="186"/>
      <c r="AM419" s="186"/>
      <c r="AN419" s="186"/>
    </row>
    <row r="420" spans="3:40" s="164" customFormat="1">
      <c r="C420" s="186"/>
      <c r="D420" s="186"/>
      <c r="E420" s="186"/>
      <c r="F420" s="184"/>
      <c r="G420" s="186"/>
      <c r="H420" s="184"/>
      <c r="I420" s="203"/>
      <c r="J420" s="186"/>
      <c r="K420" s="186"/>
      <c r="L420" s="186"/>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6"/>
      <c r="AJ420" s="186"/>
      <c r="AK420" s="186"/>
      <c r="AL420" s="186"/>
      <c r="AM420" s="186"/>
      <c r="AN420" s="186"/>
    </row>
    <row r="421" spans="3:40" s="164" customFormat="1">
      <c r="C421" s="186"/>
      <c r="D421" s="186"/>
      <c r="E421" s="186"/>
      <c r="F421" s="184"/>
      <c r="G421" s="186"/>
      <c r="H421" s="184"/>
      <c r="I421" s="203"/>
      <c r="J421" s="186"/>
      <c r="K421" s="186"/>
      <c r="L421" s="186"/>
      <c r="M421" s="186"/>
      <c r="N421" s="186"/>
      <c r="O421" s="186"/>
      <c r="P421" s="186"/>
      <c r="Q421" s="186"/>
      <c r="R421" s="186"/>
      <c r="S421" s="186"/>
      <c r="T421" s="186"/>
      <c r="U421" s="186"/>
      <c r="V421" s="186"/>
      <c r="W421" s="186"/>
      <c r="X421" s="186"/>
      <c r="Y421" s="186"/>
      <c r="Z421" s="186"/>
      <c r="AA421" s="186"/>
      <c r="AB421" s="186"/>
      <c r="AC421" s="186"/>
      <c r="AD421" s="186"/>
      <c r="AE421" s="186"/>
      <c r="AF421" s="186"/>
      <c r="AG421" s="186"/>
      <c r="AH421" s="186"/>
      <c r="AI421" s="186"/>
      <c r="AJ421" s="186"/>
      <c r="AK421" s="186"/>
      <c r="AL421" s="186"/>
      <c r="AM421" s="186"/>
      <c r="AN421" s="186"/>
    </row>
    <row r="422" spans="3:40" s="164" customFormat="1">
      <c r="C422" s="186"/>
      <c r="D422" s="186"/>
      <c r="E422" s="186"/>
      <c r="F422" s="184"/>
      <c r="G422" s="186"/>
      <c r="H422" s="184"/>
      <c r="I422" s="203"/>
      <c r="J422" s="186"/>
      <c r="K422" s="186"/>
      <c r="L422" s="186"/>
      <c r="M422" s="186"/>
      <c r="N422" s="186"/>
      <c r="O422" s="186"/>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6"/>
      <c r="AK422" s="186"/>
      <c r="AL422" s="186"/>
      <c r="AM422" s="186"/>
      <c r="AN422" s="186"/>
    </row>
    <row r="423" spans="3:40" s="164" customFormat="1">
      <c r="C423" s="186"/>
      <c r="D423" s="186"/>
      <c r="E423" s="186"/>
      <c r="F423" s="184"/>
      <c r="G423" s="186"/>
      <c r="H423" s="184"/>
      <c r="I423" s="203"/>
      <c r="J423" s="186"/>
      <c r="K423" s="186"/>
      <c r="L423" s="186"/>
      <c r="M423" s="186"/>
      <c r="N423" s="186"/>
      <c r="O423" s="186"/>
      <c r="P423" s="186"/>
      <c r="Q423" s="186"/>
      <c r="R423" s="186"/>
      <c r="S423" s="186"/>
      <c r="T423" s="186"/>
      <c r="U423" s="186"/>
      <c r="V423" s="186"/>
      <c r="W423" s="186"/>
      <c r="X423" s="186"/>
      <c r="Y423" s="186"/>
      <c r="Z423" s="186"/>
      <c r="AA423" s="186"/>
      <c r="AB423" s="186"/>
      <c r="AC423" s="186"/>
      <c r="AD423" s="186"/>
      <c r="AE423" s="186"/>
      <c r="AF423" s="186"/>
      <c r="AG423" s="186"/>
      <c r="AH423" s="186"/>
      <c r="AI423" s="186"/>
      <c r="AJ423" s="186"/>
      <c r="AK423" s="186"/>
      <c r="AL423" s="186"/>
      <c r="AM423" s="186"/>
      <c r="AN423" s="186"/>
    </row>
    <row r="424" spans="3:40" s="164" customFormat="1">
      <c r="C424" s="186"/>
      <c r="D424" s="186"/>
      <c r="E424" s="186"/>
      <c r="F424" s="184"/>
      <c r="G424" s="186"/>
      <c r="H424" s="184"/>
      <c r="I424" s="203"/>
      <c r="J424" s="186"/>
      <c r="K424" s="186"/>
      <c r="L424" s="186"/>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6"/>
      <c r="AL424" s="186"/>
      <c r="AM424" s="186"/>
      <c r="AN424" s="186"/>
    </row>
    <row r="425" spans="3:40" s="164" customFormat="1">
      <c r="C425" s="186"/>
      <c r="D425" s="186"/>
      <c r="E425" s="186"/>
      <c r="F425" s="184"/>
      <c r="G425" s="186"/>
      <c r="H425" s="184"/>
      <c r="I425" s="203"/>
      <c r="J425" s="186"/>
      <c r="K425" s="186"/>
      <c r="L425" s="186"/>
      <c r="M425" s="186"/>
      <c r="N425" s="186"/>
      <c r="O425" s="186"/>
      <c r="P425" s="186"/>
      <c r="Q425" s="186"/>
      <c r="R425" s="186"/>
      <c r="S425" s="186"/>
      <c r="T425" s="186"/>
      <c r="U425" s="186"/>
      <c r="V425" s="186"/>
      <c r="W425" s="186"/>
      <c r="X425" s="186"/>
      <c r="Y425" s="186"/>
      <c r="Z425" s="186"/>
      <c r="AA425" s="186"/>
      <c r="AB425" s="186"/>
      <c r="AC425" s="186"/>
      <c r="AD425" s="186"/>
      <c r="AE425" s="186"/>
      <c r="AF425" s="186"/>
      <c r="AG425" s="186"/>
      <c r="AH425" s="186"/>
      <c r="AI425" s="186"/>
      <c r="AJ425" s="186"/>
      <c r="AK425" s="186"/>
      <c r="AL425" s="186"/>
      <c r="AM425" s="186"/>
      <c r="AN425" s="186"/>
    </row>
    <row r="426" spans="3:40" s="164" customFormat="1">
      <c r="C426" s="186"/>
      <c r="D426" s="186"/>
      <c r="E426" s="186"/>
      <c r="F426" s="184"/>
      <c r="G426" s="186"/>
      <c r="H426" s="184"/>
      <c r="I426" s="203"/>
      <c r="J426" s="186"/>
      <c r="K426" s="186"/>
      <c r="L426" s="186"/>
      <c r="M426" s="186"/>
      <c r="N426" s="186"/>
      <c r="O426" s="186"/>
      <c r="P426" s="186"/>
      <c r="Q426" s="186"/>
      <c r="R426" s="186"/>
      <c r="S426" s="186"/>
      <c r="T426" s="186"/>
      <c r="U426" s="186"/>
      <c r="V426" s="186"/>
      <c r="W426" s="186"/>
      <c r="X426" s="186"/>
      <c r="Y426" s="186"/>
      <c r="Z426" s="186"/>
      <c r="AA426" s="186"/>
      <c r="AB426" s="186"/>
      <c r="AC426" s="186"/>
      <c r="AD426" s="186"/>
      <c r="AE426" s="186"/>
      <c r="AF426" s="186"/>
      <c r="AG426" s="186"/>
      <c r="AH426" s="186"/>
      <c r="AI426" s="186"/>
      <c r="AJ426" s="186"/>
      <c r="AK426" s="186"/>
      <c r="AL426" s="186"/>
      <c r="AM426" s="186"/>
      <c r="AN426" s="186"/>
    </row>
    <row r="427" spans="3:40" s="164" customFormat="1">
      <c r="C427" s="186"/>
      <c r="D427" s="186"/>
      <c r="E427" s="186"/>
      <c r="F427" s="184"/>
      <c r="G427" s="186"/>
      <c r="H427" s="184"/>
      <c r="I427" s="203"/>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row>
    <row r="428" spans="3:40" s="164" customFormat="1">
      <c r="C428" s="186"/>
      <c r="D428" s="186"/>
      <c r="E428" s="186"/>
      <c r="F428" s="184"/>
      <c r="G428" s="186"/>
      <c r="H428" s="184"/>
      <c r="I428" s="203"/>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row>
    <row r="429" spans="3:40" s="164" customFormat="1">
      <c r="C429" s="186"/>
      <c r="D429" s="186"/>
      <c r="E429" s="186"/>
      <c r="F429" s="184"/>
      <c r="G429" s="186"/>
      <c r="H429" s="184"/>
      <c r="I429" s="203"/>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row>
    <row r="430" spans="3:40" s="164" customFormat="1">
      <c r="C430" s="186"/>
      <c r="D430" s="186"/>
      <c r="E430" s="186"/>
      <c r="F430" s="184"/>
      <c r="G430" s="186"/>
      <c r="H430" s="184"/>
      <c r="I430" s="203"/>
      <c r="J430" s="186"/>
      <c r="K430" s="186"/>
      <c r="L430" s="186"/>
      <c r="M430" s="186"/>
      <c r="N430" s="186"/>
      <c r="O430" s="186"/>
      <c r="P430" s="186"/>
      <c r="Q430" s="186"/>
      <c r="R430" s="186"/>
      <c r="S430" s="186"/>
      <c r="T430" s="186"/>
      <c r="U430" s="186"/>
      <c r="V430" s="186"/>
      <c r="W430" s="186"/>
      <c r="X430" s="186"/>
      <c r="Y430" s="186"/>
      <c r="Z430" s="186"/>
      <c r="AA430" s="186"/>
      <c r="AB430" s="186"/>
      <c r="AC430" s="186"/>
      <c r="AD430" s="186"/>
      <c r="AE430" s="186"/>
      <c r="AF430" s="186"/>
      <c r="AG430" s="186"/>
      <c r="AH430" s="186"/>
      <c r="AI430" s="186"/>
      <c r="AJ430" s="186"/>
      <c r="AK430" s="186"/>
      <c r="AL430" s="186"/>
      <c r="AM430" s="186"/>
      <c r="AN430" s="186"/>
    </row>
    <row r="431" spans="3:40" s="164" customFormat="1">
      <c r="C431" s="186"/>
      <c r="D431" s="186"/>
      <c r="E431" s="186"/>
      <c r="F431" s="184"/>
      <c r="G431" s="186"/>
      <c r="H431" s="184"/>
      <c r="I431" s="203"/>
      <c r="J431" s="186"/>
      <c r="K431" s="186"/>
      <c r="L431" s="186"/>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6"/>
      <c r="AJ431" s="186"/>
      <c r="AK431" s="186"/>
      <c r="AL431" s="186"/>
      <c r="AM431" s="186"/>
      <c r="AN431" s="186"/>
    </row>
    <row r="432" spans="3:40" s="164" customFormat="1">
      <c r="C432" s="186"/>
      <c r="D432" s="186"/>
      <c r="E432" s="186"/>
      <c r="F432" s="184"/>
      <c r="G432" s="186"/>
      <c r="H432" s="184"/>
      <c r="I432" s="203"/>
      <c r="J432" s="186"/>
      <c r="K432" s="186"/>
      <c r="L432" s="186"/>
      <c r="M432" s="186"/>
      <c r="N432" s="186"/>
      <c r="O432" s="186"/>
      <c r="P432" s="186"/>
      <c r="Q432" s="186"/>
      <c r="R432" s="186"/>
      <c r="S432" s="186"/>
      <c r="T432" s="186"/>
      <c r="U432" s="186"/>
      <c r="V432" s="186"/>
      <c r="W432" s="186"/>
      <c r="X432" s="186"/>
      <c r="Y432" s="186"/>
      <c r="Z432" s="186"/>
      <c r="AA432" s="186"/>
      <c r="AB432" s="186"/>
      <c r="AC432" s="186"/>
      <c r="AD432" s="186"/>
      <c r="AE432" s="186"/>
      <c r="AF432" s="186"/>
      <c r="AG432" s="186"/>
      <c r="AH432" s="186"/>
      <c r="AI432" s="186"/>
      <c r="AJ432" s="186"/>
      <c r="AK432" s="186"/>
      <c r="AL432" s="186"/>
      <c r="AM432" s="186"/>
      <c r="AN432" s="186"/>
    </row>
    <row r="433" spans="3:40" s="164" customFormat="1">
      <c r="C433" s="186"/>
      <c r="D433" s="186"/>
      <c r="E433" s="186"/>
      <c r="F433" s="184"/>
      <c r="G433" s="186"/>
      <c r="H433" s="184"/>
      <c r="I433" s="203"/>
      <c r="J433" s="186"/>
      <c r="K433" s="186"/>
      <c r="L433" s="186"/>
      <c r="M433" s="186"/>
      <c r="N433" s="186"/>
      <c r="O433" s="186"/>
      <c r="P433" s="186"/>
      <c r="Q433" s="186"/>
      <c r="R433" s="186"/>
      <c r="S433" s="186"/>
      <c r="T433" s="186"/>
      <c r="U433" s="186"/>
      <c r="V433" s="186"/>
      <c r="W433" s="186"/>
      <c r="X433" s="186"/>
      <c r="Y433" s="186"/>
      <c r="Z433" s="186"/>
      <c r="AA433" s="186"/>
      <c r="AB433" s="186"/>
      <c r="AC433" s="186"/>
      <c r="AD433" s="186"/>
      <c r="AE433" s="186"/>
      <c r="AF433" s="186"/>
      <c r="AG433" s="186"/>
      <c r="AH433" s="186"/>
      <c r="AI433" s="186"/>
      <c r="AJ433" s="186"/>
      <c r="AK433" s="186"/>
      <c r="AL433" s="186"/>
      <c r="AM433" s="186"/>
      <c r="AN433" s="186"/>
    </row>
    <row r="434" spans="3:40" s="164" customFormat="1">
      <c r="C434" s="186"/>
      <c r="D434" s="186"/>
      <c r="E434" s="186"/>
      <c r="F434" s="184"/>
      <c r="G434" s="186"/>
      <c r="H434" s="184"/>
      <c r="I434" s="203"/>
      <c r="J434" s="186"/>
      <c r="K434" s="186"/>
      <c r="L434" s="186"/>
      <c r="M434" s="186"/>
      <c r="N434" s="186"/>
      <c r="O434" s="186"/>
      <c r="P434" s="186"/>
      <c r="Q434" s="186"/>
      <c r="R434" s="186"/>
      <c r="S434" s="186"/>
      <c r="T434" s="186"/>
      <c r="U434" s="186"/>
      <c r="V434" s="186"/>
      <c r="W434" s="186"/>
      <c r="X434" s="186"/>
      <c r="Y434" s="186"/>
      <c r="Z434" s="186"/>
      <c r="AA434" s="186"/>
      <c r="AB434" s="186"/>
      <c r="AC434" s="186"/>
      <c r="AD434" s="186"/>
      <c r="AE434" s="186"/>
      <c r="AF434" s="186"/>
      <c r="AG434" s="186"/>
      <c r="AH434" s="186"/>
      <c r="AI434" s="186"/>
      <c r="AJ434" s="186"/>
      <c r="AK434" s="186"/>
      <c r="AL434" s="186"/>
      <c r="AM434" s="186"/>
      <c r="AN434" s="186"/>
    </row>
    <row r="435" spans="3:40" s="164" customFormat="1">
      <c r="C435" s="186"/>
      <c r="D435" s="186"/>
      <c r="E435" s="186"/>
      <c r="F435" s="184"/>
      <c r="G435" s="186"/>
      <c r="H435" s="184"/>
      <c r="I435" s="203"/>
      <c r="J435" s="186"/>
      <c r="K435" s="186"/>
      <c r="L435" s="186"/>
      <c r="M435" s="186"/>
      <c r="N435" s="186"/>
      <c r="O435" s="186"/>
      <c r="P435" s="186"/>
      <c r="Q435" s="186"/>
      <c r="R435" s="186"/>
      <c r="S435" s="186"/>
      <c r="T435" s="186"/>
      <c r="U435" s="186"/>
      <c r="V435" s="186"/>
      <c r="W435" s="186"/>
      <c r="X435" s="186"/>
      <c r="Y435" s="186"/>
      <c r="Z435" s="186"/>
      <c r="AA435" s="186"/>
      <c r="AB435" s="186"/>
      <c r="AC435" s="186"/>
      <c r="AD435" s="186"/>
      <c r="AE435" s="186"/>
      <c r="AF435" s="186"/>
      <c r="AG435" s="186"/>
      <c r="AH435" s="186"/>
      <c r="AI435" s="186"/>
      <c r="AJ435" s="186"/>
      <c r="AK435" s="186"/>
      <c r="AL435" s="186"/>
      <c r="AM435" s="186"/>
      <c r="AN435" s="186"/>
    </row>
    <row r="436" spans="3:40" s="164" customFormat="1">
      <c r="C436" s="186"/>
      <c r="D436" s="186"/>
      <c r="E436" s="186"/>
      <c r="F436" s="184"/>
      <c r="G436" s="186"/>
      <c r="H436" s="184"/>
      <c r="I436" s="203"/>
      <c r="J436" s="186"/>
      <c r="K436" s="186"/>
      <c r="L436" s="186"/>
      <c r="M436" s="186"/>
      <c r="N436" s="186"/>
      <c r="O436" s="186"/>
      <c r="P436" s="186"/>
      <c r="Q436" s="186"/>
      <c r="R436" s="186"/>
      <c r="S436" s="186"/>
      <c r="T436" s="186"/>
      <c r="U436" s="186"/>
      <c r="V436" s="186"/>
      <c r="W436" s="186"/>
      <c r="X436" s="186"/>
      <c r="Y436" s="186"/>
      <c r="Z436" s="186"/>
      <c r="AA436" s="186"/>
      <c r="AB436" s="186"/>
      <c r="AC436" s="186"/>
      <c r="AD436" s="186"/>
      <c r="AE436" s="186"/>
      <c r="AF436" s="186"/>
      <c r="AG436" s="186"/>
      <c r="AH436" s="186"/>
      <c r="AI436" s="186"/>
      <c r="AJ436" s="186"/>
      <c r="AK436" s="186"/>
      <c r="AL436" s="186"/>
      <c r="AM436" s="186"/>
      <c r="AN436" s="186"/>
    </row>
    <row r="437" spans="3:40" s="164" customFormat="1">
      <c r="C437" s="186"/>
      <c r="D437" s="186"/>
      <c r="E437" s="186"/>
      <c r="F437" s="184"/>
      <c r="G437" s="186"/>
      <c r="H437" s="184"/>
      <c r="I437" s="203"/>
      <c r="J437" s="186"/>
      <c r="K437" s="186"/>
      <c r="L437" s="186"/>
      <c r="M437" s="186"/>
      <c r="N437" s="186"/>
      <c r="O437" s="186"/>
      <c r="P437" s="186"/>
      <c r="Q437" s="186"/>
      <c r="R437" s="186"/>
      <c r="S437" s="186"/>
      <c r="T437" s="186"/>
      <c r="U437" s="186"/>
      <c r="V437" s="186"/>
      <c r="W437" s="186"/>
      <c r="X437" s="186"/>
      <c r="Y437" s="186"/>
      <c r="Z437" s="186"/>
      <c r="AA437" s="186"/>
      <c r="AB437" s="186"/>
      <c r="AC437" s="186"/>
      <c r="AD437" s="186"/>
      <c r="AE437" s="186"/>
      <c r="AF437" s="186"/>
      <c r="AG437" s="186"/>
      <c r="AH437" s="186"/>
      <c r="AI437" s="186"/>
      <c r="AJ437" s="186"/>
      <c r="AK437" s="186"/>
      <c r="AL437" s="186"/>
      <c r="AM437" s="186"/>
      <c r="AN437" s="186"/>
    </row>
    <row r="438" spans="3:40" s="164" customFormat="1">
      <c r="C438" s="186"/>
      <c r="D438" s="186"/>
      <c r="E438" s="186"/>
      <c r="F438" s="184"/>
      <c r="G438" s="186"/>
      <c r="H438" s="184"/>
      <c r="I438" s="203"/>
      <c r="J438" s="186"/>
      <c r="K438" s="186"/>
      <c r="L438" s="186"/>
      <c r="M438" s="186"/>
      <c r="N438" s="186"/>
      <c r="O438" s="186"/>
      <c r="P438" s="186"/>
      <c r="Q438" s="186"/>
      <c r="R438" s="186"/>
      <c r="S438" s="186"/>
      <c r="T438" s="186"/>
      <c r="U438" s="186"/>
      <c r="V438" s="186"/>
      <c r="W438" s="186"/>
      <c r="X438" s="186"/>
      <c r="Y438" s="186"/>
      <c r="Z438" s="186"/>
      <c r="AA438" s="186"/>
      <c r="AB438" s="186"/>
      <c r="AC438" s="186"/>
      <c r="AD438" s="186"/>
      <c r="AE438" s="186"/>
      <c r="AF438" s="186"/>
      <c r="AG438" s="186"/>
      <c r="AH438" s="186"/>
      <c r="AI438" s="186"/>
      <c r="AJ438" s="186"/>
      <c r="AK438" s="186"/>
      <c r="AL438" s="186"/>
      <c r="AM438" s="186"/>
      <c r="AN438" s="186"/>
    </row>
    <row r="439" spans="3:40" s="164" customFormat="1">
      <c r="C439" s="186"/>
      <c r="D439" s="186"/>
      <c r="E439" s="186"/>
      <c r="F439" s="184"/>
      <c r="G439" s="186"/>
      <c r="H439" s="184"/>
      <c r="I439" s="203"/>
      <c r="J439" s="186"/>
      <c r="K439" s="186"/>
      <c r="L439" s="186"/>
      <c r="M439" s="186"/>
      <c r="N439" s="186"/>
      <c r="O439" s="186"/>
      <c r="P439" s="186"/>
      <c r="Q439" s="186"/>
      <c r="R439" s="186"/>
      <c r="S439" s="186"/>
      <c r="T439" s="186"/>
      <c r="U439" s="186"/>
      <c r="V439" s="186"/>
      <c r="W439" s="186"/>
      <c r="X439" s="186"/>
      <c r="Y439" s="186"/>
      <c r="Z439" s="186"/>
      <c r="AA439" s="186"/>
      <c r="AB439" s="186"/>
      <c r="AC439" s="186"/>
      <c r="AD439" s="186"/>
      <c r="AE439" s="186"/>
      <c r="AF439" s="186"/>
      <c r="AG439" s="186"/>
      <c r="AH439" s="186"/>
      <c r="AI439" s="186"/>
      <c r="AJ439" s="186"/>
      <c r="AK439" s="186"/>
      <c r="AL439" s="186"/>
      <c r="AM439" s="186"/>
      <c r="AN439" s="186"/>
    </row>
    <row r="440" spans="3:40" s="164" customFormat="1">
      <c r="C440" s="186"/>
      <c r="D440" s="186"/>
      <c r="E440" s="186"/>
      <c r="F440" s="184"/>
      <c r="G440" s="186"/>
      <c r="H440" s="184"/>
      <c r="I440" s="203"/>
      <c r="J440" s="186"/>
      <c r="K440" s="186"/>
      <c r="L440" s="186"/>
      <c r="M440" s="186"/>
      <c r="N440" s="186"/>
      <c r="O440" s="186"/>
      <c r="P440" s="186"/>
      <c r="Q440" s="186"/>
      <c r="R440" s="186"/>
      <c r="S440" s="186"/>
      <c r="T440" s="186"/>
      <c r="U440" s="186"/>
      <c r="V440" s="186"/>
      <c r="W440" s="186"/>
      <c r="X440" s="186"/>
      <c r="Y440" s="186"/>
      <c r="Z440" s="186"/>
      <c r="AA440" s="186"/>
      <c r="AB440" s="186"/>
      <c r="AC440" s="186"/>
      <c r="AD440" s="186"/>
      <c r="AE440" s="186"/>
      <c r="AF440" s="186"/>
      <c r="AG440" s="186"/>
      <c r="AH440" s="186"/>
      <c r="AI440" s="186"/>
      <c r="AJ440" s="186"/>
      <c r="AK440" s="186"/>
      <c r="AL440" s="186"/>
      <c r="AM440" s="186"/>
      <c r="AN440" s="186"/>
    </row>
    <row r="441" spans="3:40" s="164" customFormat="1">
      <c r="C441" s="186"/>
      <c r="D441" s="186"/>
      <c r="E441" s="186"/>
      <c r="F441" s="184"/>
      <c r="G441" s="186"/>
      <c r="H441" s="184"/>
      <c r="I441" s="203"/>
      <c r="J441" s="186"/>
      <c r="K441" s="186"/>
      <c r="L441" s="186"/>
      <c r="M441" s="186"/>
      <c r="N441" s="186"/>
      <c r="O441" s="186"/>
      <c r="P441" s="186"/>
      <c r="Q441" s="186"/>
      <c r="R441" s="186"/>
      <c r="S441" s="186"/>
      <c r="T441" s="186"/>
      <c r="U441" s="186"/>
      <c r="V441" s="186"/>
      <c r="W441" s="186"/>
      <c r="X441" s="186"/>
      <c r="Y441" s="186"/>
      <c r="Z441" s="186"/>
      <c r="AA441" s="186"/>
      <c r="AB441" s="186"/>
      <c r="AC441" s="186"/>
      <c r="AD441" s="186"/>
      <c r="AE441" s="186"/>
      <c r="AF441" s="186"/>
      <c r="AG441" s="186"/>
      <c r="AH441" s="186"/>
      <c r="AI441" s="186"/>
      <c r="AJ441" s="186"/>
      <c r="AK441" s="186"/>
      <c r="AL441" s="186"/>
      <c r="AM441" s="186"/>
      <c r="AN441" s="186"/>
    </row>
    <row r="442" spans="3:40" s="164" customFormat="1">
      <c r="C442" s="186"/>
      <c r="D442" s="186"/>
      <c r="E442" s="186"/>
      <c r="F442" s="184"/>
      <c r="G442" s="186"/>
      <c r="H442" s="184"/>
      <c r="I442" s="203"/>
      <c r="J442" s="186"/>
      <c r="K442" s="186"/>
      <c r="L442" s="186"/>
      <c r="M442" s="186"/>
      <c r="N442" s="186"/>
      <c r="O442" s="186"/>
      <c r="P442" s="186"/>
      <c r="Q442" s="186"/>
      <c r="R442" s="186"/>
      <c r="S442" s="186"/>
      <c r="T442" s="186"/>
      <c r="U442" s="186"/>
      <c r="V442" s="186"/>
      <c r="W442" s="186"/>
      <c r="X442" s="186"/>
      <c r="Y442" s="186"/>
      <c r="Z442" s="186"/>
      <c r="AA442" s="186"/>
      <c r="AB442" s="186"/>
      <c r="AC442" s="186"/>
      <c r="AD442" s="186"/>
      <c r="AE442" s="186"/>
      <c r="AF442" s="186"/>
      <c r="AG442" s="186"/>
      <c r="AH442" s="186"/>
      <c r="AI442" s="186"/>
      <c r="AJ442" s="186"/>
      <c r="AK442" s="186"/>
      <c r="AL442" s="186"/>
      <c r="AM442" s="186"/>
      <c r="AN442" s="186"/>
    </row>
    <row r="443" spans="3:40" s="164" customFormat="1">
      <c r="C443" s="186"/>
      <c r="D443" s="186"/>
      <c r="E443" s="186"/>
      <c r="F443" s="184"/>
      <c r="G443" s="186"/>
      <c r="H443" s="184"/>
      <c r="I443" s="203"/>
      <c r="J443" s="186"/>
      <c r="K443" s="186"/>
      <c r="L443" s="186"/>
      <c r="M443" s="186"/>
      <c r="N443" s="186"/>
      <c r="O443" s="186"/>
      <c r="P443" s="186"/>
      <c r="Q443" s="186"/>
      <c r="R443" s="186"/>
      <c r="S443" s="186"/>
      <c r="T443" s="186"/>
      <c r="U443" s="186"/>
      <c r="V443" s="186"/>
      <c r="W443" s="186"/>
      <c r="X443" s="186"/>
      <c r="Y443" s="186"/>
      <c r="Z443" s="186"/>
      <c r="AA443" s="186"/>
      <c r="AB443" s="186"/>
      <c r="AC443" s="186"/>
      <c r="AD443" s="186"/>
      <c r="AE443" s="186"/>
      <c r="AF443" s="186"/>
      <c r="AG443" s="186"/>
      <c r="AH443" s="186"/>
      <c r="AI443" s="186"/>
      <c r="AJ443" s="186"/>
      <c r="AK443" s="186"/>
      <c r="AL443" s="186"/>
      <c r="AM443" s="186"/>
      <c r="AN443" s="186"/>
    </row>
    <row r="444" spans="3:40" s="164" customFormat="1">
      <c r="C444" s="186"/>
      <c r="D444" s="186"/>
      <c r="E444" s="186"/>
      <c r="F444" s="184"/>
      <c r="G444" s="186"/>
      <c r="H444" s="184"/>
      <c r="I444" s="203"/>
      <c r="J444" s="186"/>
      <c r="K444" s="186"/>
      <c r="L444" s="186"/>
      <c r="M444" s="186"/>
      <c r="N444" s="186"/>
      <c r="O444" s="186"/>
      <c r="P444" s="186"/>
      <c r="Q444" s="186"/>
      <c r="R444" s="186"/>
      <c r="S444" s="186"/>
      <c r="T444" s="186"/>
      <c r="U444" s="186"/>
      <c r="V444" s="186"/>
      <c r="W444" s="186"/>
      <c r="X444" s="186"/>
      <c r="Y444" s="186"/>
      <c r="Z444" s="186"/>
      <c r="AA444" s="186"/>
      <c r="AB444" s="186"/>
      <c r="AC444" s="186"/>
      <c r="AD444" s="186"/>
      <c r="AE444" s="186"/>
      <c r="AF444" s="186"/>
      <c r="AG444" s="186"/>
      <c r="AH444" s="186"/>
      <c r="AI444" s="186"/>
      <c r="AJ444" s="186"/>
      <c r="AK444" s="186"/>
      <c r="AL444" s="186"/>
      <c r="AM444" s="186"/>
      <c r="AN444" s="186"/>
    </row>
    <row r="445" spans="3:40" s="164" customFormat="1">
      <c r="C445" s="186"/>
      <c r="D445" s="186"/>
      <c r="E445" s="186"/>
      <c r="F445" s="184"/>
      <c r="G445" s="186"/>
      <c r="H445" s="184"/>
      <c r="I445" s="203"/>
      <c r="J445" s="186"/>
      <c r="K445" s="186"/>
      <c r="L445" s="186"/>
      <c r="M445" s="186"/>
      <c r="N445" s="186"/>
      <c r="O445" s="186"/>
      <c r="P445" s="186"/>
      <c r="Q445" s="186"/>
      <c r="R445" s="186"/>
      <c r="S445" s="186"/>
      <c r="T445" s="186"/>
      <c r="U445" s="186"/>
      <c r="V445" s="186"/>
      <c r="W445" s="186"/>
      <c r="X445" s="186"/>
      <c r="Y445" s="186"/>
      <c r="Z445" s="186"/>
      <c r="AA445" s="186"/>
      <c r="AB445" s="186"/>
      <c r="AC445" s="186"/>
      <c r="AD445" s="186"/>
      <c r="AE445" s="186"/>
      <c r="AF445" s="186"/>
      <c r="AG445" s="186"/>
      <c r="AH445" s="186"/>
      <c r="AI445" s="186"/>
      <c r="AJ445" s="186"/>
      <c r="AK445" s="186"/>
      <c r="AL445" s="186"/>
      <c r="AM445" s="186"/>
      <c r="AN445" s="186"/>
    </row>
    <row r="446" spans="3:40" s="164" customFormat="1">
      <c r="C446" s="186"/>
      <c r="D446" s="186"/>
      <c r="E446" s="186"/>
      <c r="F446" s="184"/>
      <c r="G446" s="186"/>
      <c r="H446" s="184"/>
      <c r="I446" s="203"/>
      <c r="J446" s="186"/>
      <c r="K446" s="186"/>
      <c r="L446" s="186"/>
      <c r="M446" s="186"/>
      <c r="N446" s="186"/>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186"/>
      <c r="AK446" s="186"/>
      <c r="AL446" s="186"/>
      <c r="AM446" s="186"/>
      <c r="AN446" s="186"/>
    </row>
    <row r="447" spans="3:40" s="164" customFormat="1">
      <c r="C447" s="186"/>
      <c r="D447" s="186"/>
      <c r="E447" s="186"/>
      <c r="F447" s="184"/>
      <c r="G447" s="186"/>
      <c r="H447" s="184"/>
      <c r="I447" s="203"/>
      <c r="J447" s="186"/>
      <c r="K447" s="186"/>
      <c r="L447" s="186"/>
      <c r="M447" s="186"/>
      <c r="N447" s="186"/>
      <c r="O447" s="186"/>
      <c r="P447" s="186"/>
      <c r="Q447" s="186"/>
      <c r="R447" s="186"/>
      <c r="S447" s="186"/>
      <c r="T447" s="186"/>
      <c r="U447" s="186"/>
      <c r="V447" s="186"/>
      <c r="W447" s="186"/>
      <c r="X447" s="186"/>
      <c r="Y447" s="186"/>
      <c r="Z447" s="186"/>
      <c r="AA447" s="186"/>
      <c r="AB447" s="186"/>
      <c r="AC447" s="186"/>
      <c r="AD447" s="186"/>
      <c r="AE447" s="186"/>
      <c r="AF447" s="186"/>
      <c r="AG447" s="186"/>
      <c r="AH447" s="186"/>
      <c r="AI447" s="186"/>
      <c r="AJ447" s="186"/>
      <c r="AK447" s="186"/>
      <c r="AL447" s="186"/>
      <c r="AM447" s="186"/>
      <c r="AN447" s="186"/>
    </row>
    <row r="448" spans="3:40" s="164" customFormat="1">
      <c r="C448" s="186"/>
      <c r="D448" s="186"/>
      <c r="E448" s="186"/>
      <c r="F448" s="184"/>
      <c r="G448" s="186"/>
      <c r="H448" s="184"/>
      <c r="I448" s="203"/>
      <c r="J448" s="186"/>
      <c r="K448" s="186"/>
      <c r="L448" s="186"/>
      <c r="M448" s="186"/>
      <c r="N448" s="186"/>
      <c r="O448" s="186"/>
      <c r="P448" s="186"/>
      <c r="Q448" s="186"/>
      <c r="R448" s="186"/>
      <c r="S448" s="186"/>
      <c r="T448" s="186"/>
      <c r="U448" s="186"/>
      <c r="V448" s="186"/>
      <c r="W448" s="186"/>
      <c r="X448" s="186"/>
      <c r="Y448" s="186"/>
      <c r="Z448" s="186"/>
      <c r="AA448" s="186"/>
      <c r="AB448" s="186"/>
      <c r="AC448" s="186"/>
      <c r="AD448" s="186"/>
      <c r="AE448" s="186"/>
      <c r="AF448" s="186"/>
      <c r="AG448" s="186"/>
      <c r="AH448" s="186"/>
      <c r="AI448" s="186"/>
      <c r="AJ448" s="186"/>
      <c r="AK448" s="186"/>
      <c r="AL448" s="186"/>
      <c r="AM448" s="186"/>
      <c r="AN448" s="186"/>
    </row>
    <row r="449" spans="3:40" s="164" customFormat="1">
      <c r="C449" s="186"/>
      <c r="D449" s="186"/>
      <c r="E449" s="186"/>
      <c r="F449" s="184"/>
      <c r="G449" s="186"/>
      <c r="H449" s="184"/>
      <c r="I449" s="203"/>
      <c r="J449" s="186"/>
      <c r="K449" s="186"/>
      <c r="L449" s="186"/>
      <c r="M449" s="186"/>
      <c r="N449" s="186"/>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186"/>
      <c r="AK449" s="186"/>
      <c r="AL449" s="186"/>
      <c r="AM449" s="186"/>
      <c r="AN449" s="186"/>
    </row>
    <row r="450" spans="3:40" s="164" customFormat="1">
      <c r="C450" s="186"/>
      <c r="D450" s="186"/>
      <c r="E450" s="186"/>
      <c r="F450" s="184"/>
      <c r="G450" s="186"/>
      <c r="H450" s="184"/>
      <c r="I450" s="203"/>
      <c r="J450" s="186"/>
      <c r="K450" s="186"/>
      <c r="L450" s="186"/>
      <c r="M450" s="186"/>
      <c r="N450" s="186"/>
      <c r="O450" s="186"/>
      <c r="P450" s="186"/>
      <c r="Q450" s="186"/>
      <c r="R450" s="186"/>
      <c r="S450" s="186"/>
      <c r="T450" s="186"/>
      <c r="U450" s="186"/>
      <c r="V450" s="186"/>
      <c r="W450" s="186"/>
      <c r="X450" s="186"/>
      <c r="Y450" s="186"/>
      <c r="Z450" s="186"/>
      <c r="AA450" s="186"/>
      <c r="AB450" s="186"/>
      <c r="AC450" s="186"/>
      <c r="AD450" s="186"/>
      <c r="AE450" s="186"/>
      <c r="AF450" s="186"/>
      <c r="AG450" s="186"/>
      <c r="AH450" s="186"/>
      <c r="AI450" s="186"/>
      <c r="AJ450" s="186"/>
      <c r="AK450" s="186"/>
      <c r="AL450" s="186"/>
      <c r="AM450" s="186"/>
      <c r="AN450" s="186"/>
    </row>
    <row r="451" spans="3:40" s="164" customFormat="1">
      <c r="C451" s="186"/>
      <c r="D451" s="186"/>
      <c r="E451" s="186"/>
      <c r="F451" s="184"/>
      <c r="G451" s="186"/>
      <c r="H451" s="184"/>
      <c r="I451" s="203"/>
      <c r="J451" s="186"/>
      <c r="K451" s="186"/>
      <c r="L451" s="186"/>
      <c r="M451" s="186"/>
      <c r="N451" s="186"/>
      <c r="O451" s="186"/>
      <c r="P451" s="186"/>
      <c r="Q451" s="186"/>
      <c r="R451" s="186"/>
      <c r="S451" s="186"/>
      <c r="T451" s="186"/>
      <c r="U451" s="186"/>
      <c r="V451" s="186"/>
      <c r="W451" s="186"/>
      <c r="X451" s="186"/>
      <c r="Y451" s="186"/>
      <c r="Z451" s="186"/>
      <c r="AA451" s="186"/>
      <c r="AB451" s="186"/>
      <c r="AC451" s="186"/>
      <c r="AD451" s="186"/>
      <c r="AE451" s="186"/>
      <c r="AF451" s="186"/>
      <c r="AG451" s="186"/>
      <c r="AH451" s="186"/>
      <c r="AI451" s="186"/>
      <c r="AJ451" s="186"/>
      <c r="AK451" s="186"/>
      <c r="AL451" s="186"/>
      <c r="AM451" s="186"/>
      <c r="AN451" s="186"/>
    </row>
    <row r="452" spans="3:40" s="164" customFormat="1">
      <c r="C452" s="186"/>
      <c r="D452" s="186"/>
      <c r="E452" s="186"/>
      <c r="F452" s="184"/>
      <c r="G452" s="186"/>
      <c r="H452" s="184"/>
      <c r="I452" s="203"/>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86"/>
      <c r="AK452" s="186"/>
      <c r="AL452" s="186"/>
      <c r="AM452" s="186"/>
      <c r="AN452" s="186"/>
    </row>
    <row r="453" spans="3:40" s="164" customFormat="1">
      <c r="C453" s="186"/>
      <c r="D453" s="186"/>
      <c r="E453" s="186"/>
      <c r="F453" s="184"/>
      <c r="G453" s="186"/>
      <c r="H453" s="184"/>
      <c r="I453" s="203"/>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86"/>
      <c r="AK453" s="186"/>
      <c r="AL453" s="186"/>
      <c r="AM453" s="186"/>
      <c r="AN453" s="186"/>
    </row>
    <row r="454" spans="3:40" s="164" customFormat="1">
      <c r="C454" s="186"/>
      <c r="D454" s="186"/>
      <c r="E454" s="186"/>
      <c r="F454" s="184"/>
      <c r="G454" s="186"/>
      <c r="H454" s="184"/>
      <c r="I454" s="203"/>
      <c r="J454" s="186"/>
      <c r="K454" s="186"/>
      <c r="L454" s="186"/>
      <c r="M454" s="186"/>
      <c r="N454" s="186"/>
      <c r="O454" s="186"/>
      <c r="P454" s="186"/>
      <c r="Q454" s="186"/>
      <c r="R454" s="186"/>
      <c r="S454" s="186"/>
      <c r="T454" s="186"/>
      <c r="U454" s="186"/>
      <c r="V454" s="186"/>
      <c r="W454" s="186"/>
      <c r="X454" s="186"/>
      <c r="Y454" s="186"/>
      <c r="Z454" s="186"/>
      <c r="AA454" s="186"/>
      <c r="AB454" s="186"/>
      <c r="AC454" s="186"/>
      <c r="AD454" s="186"/>
      <c r="AE454" s="186"/>
      <c r="AF454" s="186"/>
      <c r="AG454" s="186"/>
      <c r="AH454" s="186"/>
      <c r="AI454" s="186"/>
      <c r="AJ454" s="186"/>
      <c r="AK454" s="186"/>
      <c r="AL454" s="186"/>
      <c r="AM454" s="186"/>
      <c r="AN454" s="186"/>
    </row>
    <row r="455" spans="3:40" s="164" customFormat="1">
      <c r="C455" s="186"/>
      <c r="D455" s="186"/>
      <c r="E455" s="186"/>
      <c r="F455" s="184"/>
      <c r="G455" s="186"/>
      <c r="H455" s="184"/>
      <c r="I455" s="203"/>
      <c r="J455" s="186"/>
      <c r="K455" s="186"/>
      <c r="L455" s="186"/>
      <c r="M455" s="186"/>
      <c r="N455" s="186"/>
      <c r="O455" s="186"/>
      <c r="P455" s="186"/>
      <c r="Q455" s="186"/>
      <c r="R455" s="186"/>
      <c r="S455" s="186"/>
      <c r="T455" s="186"/>
      <c r="U455" s="186"/>
      <c r="V455" s="186"/>
      <c r="W455" s="186"/>
      <c r="X455" s="186"/>
      <c r="Y455" s="186"/>
      <c r="Z455" s="186"/>
      <c r="AA455" s="186"/>
      <c r="AB455" s="186"/>
      <c r="AC455" s="186"/>
      <c r="AD455" s="186"/>
      <c r="AE455" s="186"/>
      <c r="AF455" s="186"/>
      <c r="AG455" s="186"/>
      <c r="AH455" s="186"/>
      <c r="AI455" s="186"/>
      <c r="AJ455" s="186"/>
      <c r="AK455" s="186"/>
      <c r="AL455" s="186"/>
      <c r="AM455" s="186"/>
      <c r="AN455" s="186"/>
    </row>
    <row r="456" spans="3:40" s="164" customFormat="1">
      <c r="C456" s="186"/>
      <c r="D456" s="186"/>
      <c r="E456" s="186"/>
      <c r="F456" s="184"/>
      <c r="G456" s="186"/>
      <c r="H456" s="184"/>
      <c r="I456" s="203"/>
      <c r="J456" s="186"/>
      <c r="K456" s="186"/>
      <c r="L456" s="186"/>
      <c r="M456" s="186"/>
      <c r="N456" s="186"/>
      <c r="O456" s="186"/>
      <c r="P456" s="186"/>
      <c r="Q456" s="186"/>
      <c r="R456" s="186"/>
      <c r="S456" s="186"/>
      <c r="T456" s="186"/>
      <c r="U456" s="186"/>
      <c r="V456" s="186"/>
      <c r="W456" s="186"/>
      <c r="X456" s="186"/>
      <c r="Y456" s="186"/>
      <c r="Z456" s="186"/>
      <c r="AA456" s="186"/>
      <c r="AB456" s="186"/>
      <c r="AC456" s="186"/>
      <c r="AD456" s="186"/>
      <c r="AE456" s="186"/>
      <c r="AF456" s="186"/>
      <c r="AG456" s="186"/>
      <c r="AH456" s="186"/>
      <c r="AI456" s="186"/>
      <c r="AJ456" s="186"/>
      <c r="AK456" s="186"/>
      <c r="AL456" s="186"/>
      <c r="AM456" s="186"/>
      <c r="AN456" s="186"/>
    </row>
    <row r="457" spans="3:40" s="164" customFormat="1">
      <c r="C457" s="186"/>
      <c r="D457" s="186"/>
      <c r="E457" s="186"/>
      <c r="F457" s="184"/>
      <c r="G457" s="186"/>
      <c r="H457" s="184"/>
      <c r="I457" s="203"/>
      <c r="J457" s="186"/>
      <c r="K457" s="186"/>
      <c r="L457" s="186"/>
      <c r="M457" s="186"/>
      <c r="N457" s="186"/>
      <c r="O457" s="186"/>
      <c r="P457" s="186"/>
      <c r="Q457" s="186"/>
      <c r="R457" s="186"/>
      <c r="S457" s="186"/>
      <c r="T457" s="186"/>
      <c r="U457" s="186"/>
      <c r="V457" s="186"/>
      <c r="W457" s="186"/>
      <c r="X457" s="186"/>
      <c r="Y457" s="186"/>
      <c r="Z457" s="186"/>
      <c r="AA457" s="186"/>
      <c r="AB457" s="186"/>
      <c r="AC457" s="186"/>
      <c r="AD457" s="186"/>
      <c r="AE457" s="186"/>
      <c r="AF457" s="186"/>
      <c r="AG457" s="186"/>
      <c r="AH457" s="186"/>
      <c r="AI457" s="186"/>
      <c r="AJ457" s="186"/>
      <c r="AK457" s="186"/>
      <c r="AL457" s="186"/>
      <c r="AM457" s="186"/>
      <c r="AN457" s="186"/>
    </row>
    <row r="458" spans="3:40" s="164" customFormat="1">
      <c r="C458" s="186"/>
      <c r="D458" s="186"/>
      <c r="E458" s="186"/>
      <c r="F458" s="184"/>
      <c r="G458" s="186"/>
      <c r="H458" s="184"/>
      <c r="I458" s="203"/>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86"/>
      <c r="AK458" s="186"/>
      <c r="AL458" s="186"/>
      <c r="AM458" s="186"/>
      <c r="AN458" s="186"/>
    </row>
    <row r="459" spans="3:40" s="164" customFormat="1">
      <c r="C459" s="186"/>
      <c r="D459" s="186"/>
      <c r="E459" s="186"/>
      <c r="F459" s="184"/>
      <c r="G459" s="186"/>
      <c r="H459" s="184"/>
      <c r="I459" s="203"/>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86"/>
      <c r="AK459" s="186"/>
      <c r="AL459" s="186"/>
      <c r="AM459" s="186"/>
      <c r="AN459" s="186"/>
    </row>
    <row r="460" spans="3:40" s="164" customFormat="1">
      <c r="C460" s="186"/>
      <c r="D460" s="186"/>
      <c r="E460" s="186"/>
      <c r="F460" s="184"/>
      <c r="G460" s="186"/>
      <c r="H460" s="184"/>
      <c r="I460" s="203"/>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86"/>
      <c r="AK460" s="186"/>
      <c r="AL460" s="186"/>
      <c r="AM460" s="186"/>
      <c r="AN460" s="186"/>
    </row>
    <row r="461" spans="3:40" s="164" customFormat="1">
      <c r="C461" s="186"/>
      <c r="D461" s="186"/>
      <c r="E461" s="186"/>
      <c r="F461" s="184"/>
      <c r="G461" s="186"/>
      <c r="H461" s="184"/>
      <c r="I461" s="203"/>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86"/>
      <c r="AK461" s="186"/>
      <c r="AL461" s="186"/>
      <c r="AM461" s="186"/>
      <c r="AN461" s="186"/>
    </row>
    <row r="462" spans="3:40" s="164" customFormat="1">
      <c r="C462" s="186"/>
      <c r="D462" s="186"/>
      <c r="E462" s="186"/>
      <c r="F462" s="184"/>
      <c r="G462" s="186"/>
      <c r="H462" s="184"/>
      <c r="I462" s="203"/>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row>
    <row r="463" spans="3:40" s="164" customFormat="1">
      <c r="C463" s="186"/>
      <c r="D463" s="186"/>
      <c r="E463" s="186"/>
      <c r="F463" s="184"/>
      <c r="G463" s="186"/>
      <c r="H463" s="184"/>
      <c r="I463" s="203"/>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86"/>
      <c r="AK463" s="186"/>
      <c r="AL463" s="186"/>
      <c r="AM463" s="186"/>
      <c r="AN463" s="186"/>
    </row>
    <row r="464" spans="3:40" s="164" customFormat="1">
      <c r="C464" s="186"/>
      <c r="D464" s="186"/>
      <c r="E464" s="186"/>
      <c r="F464" s="184"/>
      <c r="G464" s="186"/>
      <c r="H464" s="184"/>
      <c r="I464" s="203"/>
      <c r="J464" s="186"/>
      <c r="K464" s="186"/>
      <c r="L464" s="186"/>
      <c r="M464" s="186"/>
      <c r="N464" s="186"/>
      <c r="O464" s="186"/>
      <c r="P464" s="186"/>
      <c r="Q464" s="186"/>
      <c r="R464" s="186"/>
      <c r="S464" s="186"/>
      <c r="T464" s="186"/>
      <c r="U464" s="186"/>
      <c r="V464" s="186"/>
      <c r="W464" s="186"/>
      <c r="X464" s="186"/>
      <c r="Y464" s="186"/>
      <c r="Z464" s="186"/>
      <c r="AA464" s="186"/>
      <c r="AB464" s="186"/>
      <c r="AC464" s="186"/>
      <c r="AD464" s="186"/>
      <c r="AE464" s="186"/>
      <c r="AF464" s="186"/>
      <c r="AG464" s="186"/>
      <c r="AH464" s="186"/>
      <c r="AI464" s="186"/>
      <c r="AJ464" s="186"/>
      <c r="AK464" s="186"/>
      <c r="AL464" s="186"/>
      <c r="AM464" s="186"/>
      <c r="AN464" s="186"/>
    </row>
    <row r="465" spans="3:40" s="164" customFormat="1">
      <c r="C465" s="186"/>
      <c r="D465" s="186"/>
      <c r="E465" s="186"/>
      <c r="F465" s="184"/>
      <c r="G465" s="186"/>
      <c r="H465" s="184"/>
      <c r="I465" s="203"/>
      <c r="J465" s="186"/>
      <c r="K465" s="186"/>
      <c r="L465" s="186"/>
      <c r="M465" s="186"/>
      <c r="N465" s="186"/>
      <c r="O465" s="186"/>
      <c r="P465" s="186"/>
      <c r="Q465" s="186"/>
      <c r="R465" s="186"/>
      <c r="S465" s="186"/>
      <c r="T465" s="186"/>
      <c r="U465" s="186"/>
      <c r="V465" s="186"/>
      <c r="W465" s="186"/>
      <c r="X465" s="186"/>
      <c r="Y465" s="186"/>
      <c r="Z465" s="186"/>
      <c r="AA465" s="186"/>
      <c r="AB465" s="186"/>
      <c r="AC465" s="186"/>
      <c r="AD465" s="186"/>
      <c r="AE465" s="186"/>
      <c r="AF465" s="186"/>
      <c r="AG465" s="186"/>
      <c r="AH465" s="186"/>
      <c r="AI465" s="186"/>
      <c r="AJ465" s="186"/>
      <c r="AK465" s="186"/>
      <c r="AL465" s="186"/>
      <c r="AM465" s="186"/>
      <c r="AN465" s="186"/>
    </row>
    <row r="466" spans="3:40" s="164" customFormat="1">
      <c r="C466" s="186"/>
      <c r="D466" s="186"/>
      <c r="E466" s="186"/>
      <c r="F466" s="184"/>
      <c r="G466" s="186"/>
      <c r="H466" s="184"/>
      <c r="I466" s="203"/>
      <c r="J466" s="186"/>
      <c r="K466" s="186"/>
      <c r="L466" s="186"/>
      <c r="M466" s="186"/>
      <c r="N466" s="186"/>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6"/>
      <c r="AL466" s="186"/>
      <c r="AM466" s="186"/>
      <c r="AN466" s="186"/>
    </row>
    <row r="467" spans="3:40" s="164" customFormat="1">
      <c r="C467" s="186"/>
      <c r="D467" s="186"/>
      <c r="E467" s="186"/>
      <c r="F467" s="184"/>
      <c r="G467" s="186"/>
      <c r="H467" s="184"/>
      <c r="I467" s="203"/>
      <c r="J467" s="186"/>
      <c r="K467" s="186"/>
      <c r="L467" s="186"/>
      <c r="M467" s="186"/>
      <c r="N467" s="186"/>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86"/>
      <c r="AL467" s="186"/>
      <c r="AM467" s="186"/>
      <c r="AN467" s="186"/>
    </row>
    <row r="468" spans="3:40" s="164" customFormat="1">
      <c r="C468" s="186"/>
      <c r="D468" s="186"/>
      <c r="E468" s="186"/>
      <c r="F468" s="184"/>
      <c r="G468" s="186"/>
      <c r="H468" s="184"/>
      <c r="I468" s="203"/>
      <c r="J468" s="186"/>
      <c r="K468" s="186"/>
      <c r="L468" s="186"/>
      <c r="M468" s="186"/>
      <c r="N468" s="186"/>
      <c r="O468" s="186"/>
      <c r="P468" s="186"/>
      <c r="Q468" s="186"/>
      <c r="R468" s="186"/>
      <c r="S468" s="186"/>
      <c r="T468" s="186"/>
      <c r="U468" s="186"/>
      <c r="V468" s="186"/>
      <c r="W468" s="186"/>
      <c r="X468" s="186"/>
      <c r="Y468" s="186"/>
      <c r="Z468" s="186"/>
      <c r="AA468" s="186"/>
      <c r="AB468" s="186"/>
      <c r="AC468" s="186"/>
      <c r="AD468" s="186"/>
      <c r="AE468" s="186"/>
      <c r="AF468" s="186"/>
      <c r="AG468" s="186"/>
      <c r="AH468" s="186"/>
      <c r="AI468" s="186"/>
      <c r="AJ468" s="186"/>
      <c r="AK468" s="186"/>
      <c r="AL468" s="186"/>
      <c r="AM468" s="186"/>
      <c r="AN468" s="186"/>
    </row>
    <row r="469" spans="3:40" s="164" customFormat="1">
      <c r="C469" s="186"/>
      <c r="D469" s="186"/>
      <c r="E469" s="186"/>
      <c r="F469" s="184"/>
      <c r="G469" s="186"/>
      <c r="H469" s="184"/>
      <c r="I469" s="203"/>
      <c r="J469" s="186"/>
      <c r="K469" s="186"/>
      <c r="L469" s="186"/>
      <c r="M469" s="186"/>
      <c r="N469" s="186"/>
      <c r="O469" s="186"/>
      <c r="P469" s="186"/>
      <c r="Q469" s="186"/>
      <c r="R469" s="186"/>
      <c r="S469" s="186"/>
      <c r="T469" s="186"/>
      <c r="U469" s="186"/>
      <c r="V469" s="186"/>
      <c r="W469" s="186"/>
      <c r="X469" s="186"/>
      <c r="Y469" s="186"/>
      <c r="Z469" s="186"/>
      <c r="AA469" s="186"/>
      <c r="AB469" s="186"/>
      <c r="AC469" s="186"/>
      <c r="AD469" s="186"/>
      <c r="AE469" s="186"/>
      <c r="AF469" s="186"/>
      <c r="AG469" s="186"/>
      <c r="AH469" s="186"/>
      <c r="AI469" s="186"/>
      <c r="AJ469" s="186"/>
      <c r="AK469" s="186"/>
      <c r="AL469" s="186"/>
      <c r="AM469" s="186"/>
      <c r="AN469" s="186"/>
    </row>
    <row r="470" spans="3:40" s="164" customFormat="1">
      <c r="C470" s="186"/>
      <c r="D470" s="186"/>
      <c r="E470" s="186"/>
      <c r="F470" s="184"/>
      <c r="G470" s="186"/>
      <c r="H470" s="184"/>
      <c r="I470" s="203"/>
      <c r="J470" s="186"/>
      <c r="K470" s="186"/>
      <c r="L470" s="186"/>
      <c r="M470" s="186"/>
      <c r="N470" s="186"/>
      <c r="O470" s="186"/>
      <c r="P470" s="186"/>
      <c r="Q470" s="186"/>
      <c r="R470" s="186"/>
      <c r="S470" s="186"/>
      <c r="T470" s="186"/>
      <c r="U470" s="186"/>
      <c r="V470" s="186"/>
      <c r="W470" s="186"/>
      <c r="X470" s="186"/>
      <c r="Y470" s="186"/>
      <c r="Z470" s="186"/>
      <c r="AA470" s="186"/>
      <c r="AB470" s="186"/>
      <c r="AC470" s="186"/>
      <c r="AD470" s="186"/>
      <c r="AE470" s="186"/>
      <c r="AF470" s="186"/>
      <c r="AG470" s="186"/>
      <c r="AH470" s="186"/>
      <c r="AI470" s="186"/>
      <c r="AJ470" s="186"/>
      <c r="AK470" s="186"/>
      <c r="AL470" s="186"/>
      <c r="AM470" s="186"/>
      <c r="AN470" s="186"/>
    </row>
    <row r="471" spans="3:40" s="164" customFormat="1">
      <c r="C471" s="186"/>
      <c r="D471" s="186"/>
      <c r="E471" s="186"/>
      <c r="F471" s="184"/>
      <c r="G471" s="186"/>
      <c r="H471" s="184"/>
      <c r="I471" s="203"/>
      <c r="J471" s="186"/>
      <c r="K471" s="186"/>
      <c r="L471" s="186"/>
      <c r="M471" s="186"/>
      <c r="N471" s="186"/>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6"/>
      <c r="AJ471" s="186"/>
      <c r="AK471" s="186"/>
      <c r="AL471" s="186"/>
      <c r="AM471" s="186"/>
      <c r="AN471" s="186"/>
    </row>
    <row r="472" spans="3:40" s="164" customFormat="1">
      <c r="C472" s="186"/>
      <c r="D472" s="186"/>
      <c r="E472" s="186"/>
      <c r="F472" s="184"/>
      <c r="G472" s="186"/>
      <c r="H472" s="184"/>
      <c r="I472" s="203"/>
      <c r="J472" s="186"/>
      <c r="K472" s="186"/>
      <c r="L472" s="186"/>
      <c r="M472" s="186"/>
      <c r="N472" s="186"/>
      <c r="O472" s="186"/>
      <c r="P472" s="186"/>
      <c r="Q472" s="186"/>
      <c r="R472" s="186"/>
      <c r="S472" s="186"/>
      <c r="T472" s="186"/>
      <c r="U472" s="186"/>
      <c r="V472" s="186"/>
      <c r="W472" s="186"/>
      <c r="X472" s="186"/>
      <c r="Y472" s="186"/>
      <c r="Z472" s="186"/>
      <c r="AA472" s="186"/>
      <c r="AB472" s="186"/>
      <c r="AC472" s="186"/>
      <c r="AD472" s="186"/>
      <c r="AE472" s="186"/>
      <c r="AF472" s="186"/>
      <c r="AG472" s="186"/>
      <c r="AH472" s="186"/>
      <c r="AI472" s="186"/>
      <c r="AJ472" s="186"/>
      <c r="AK472" s="186"/>
      <c r="AL472" s="186"/>
      <c r="AM472" s="186"/>
      <c r="AN472" s="186"/>
    </row>
    <row r="473" spans="3:40" s="164" customFormat="1">
      <c r="C473" s="186"/>
      <c r="D473" s="186"/>
      <c r="E473" s="186"/>
      <c r="F473" s="184"/>
      <c r="G473" s="186"/>
      <c r="H473" s="184"/>
      <c r="I473" s="203"/>
      <c r="J473" s="186"/>
      <c r="K473" s="186"/>
      <c r="L473" s="186"/>
      <c r="M473" s="186"/>
      <c r="N473" s="186"/>
      <c r="O473" s="186"/>
      <c r="P473" s="186"/>
      <c r="Q473" s="186"/>
      <c r="R473" s="186"/>
      <c r="S473" s="186"/>
      <c r="T473" s="186"/>
      <c r="U473" s="186"/>
      <c r="V473" s="186"/>
      <c r="W473" s="186"/>
      <c r="X473" s="186"/>
      <c r="Y473" s="186"/>
      <c r="Z473" s="186"/>
      <c r="AA473" s="186"/>
      <c r="AB473" s="186"/>
      <c r="AC473" s="186"/>
      <c r="AD473" s="186"/>
      <c r="AE473" s="186"/>
      <c r="AF473" s="186"/>
      <c r="AG473" s="186"/>
      <c r="AH473" s="186"/>
      <c r="AI473" s="186"/>
      <c r="AJ473" s="186"/>
      <c r="AK473" s="186"/>
      <c r="AL473" s="186"/>
      <c r="AM473" s="186"/>
      <c r="AN473" s="186"/>
    </row>
    <row r="474" spans="3:40" s="164" customFormat="1">
      <c r="C474" s="186"/>
      <c r="D474" s="186"/>
      <c r="E474" s="186"/>
      <c r="F474" s="184"/>
      <c r="G474" s="186"/>
      <c r="H474" s="184"/>
      <c r="I474" s="203"/>
      <c r="J474" s="186"/>
      <c r="K474" s="186"/>
      <c r="L474" s="186"/>
      <c r="M474" s="186"/>
      <c r="N474" s="186"/>
      <c r="O474" s="186"/>
      <c r="P474" s="186"/>
      <c r="Q474" s="186"/>
      <c r="R474" s="186"/>
      <c r="S474" s="186"/>
      <c r="T474" s="186"/>
      <c r="U474" s="186"/>
      <c r="V474" s="186"/>
      <c r="W474" s="186"/>
      <c r="X474" s="186"/>
      <c r="Y474" s="186"/>
      <c r="Z474" s="186"/>
      <c r="AA474" s="186"/>
      <c r="AB474" s="186"/>
      <c r="AC474" s="186"/>
      <c r="AD474" s="186"/>
      <c r="AE474" s="186"/>
      <c r="AF474" s="186"/>
      <c r="AG474" s="186"/>
      <c r="AH474" s="186"/>
      <c r="AI474" s="186"/>
      <c r="AJ474" s="186"/>
      <c r="AK474" s="186"/>
      <c r="AL474" s="186"/>
      <c r="AM474" s="186"/>
      <c r="AN474" s="186"/>
    </row>
    <row r="475" spans="3:40" s="164" customFormat="1">
      <c r="C475" s="186"/>
      <c r="D475" s="186"/>
      <c r="E475" s="186"/>
      <c r="F475" s="184"/>
      <c r="G475" s="186"/>
      <c r="H475" s="184"/>
      <c r="I475" s="203"/>
      <c r="J475" s="186"/>
      <c r="K475" s="186"/>
      <c r="L475" s="186"/>
      <c r="M475" s="186"/>
      <c r="N475" s="186"/>
      <c r="O475" s="186"/>
      <c r="P475" s="186"/>
      <c r="Q475" s="186"/>
      <c r="R475" s="186"/>
      <c r="S475" s="186"/>
      <c r="T475" s="186"/>
      <c r="U475" s="186"/>
      <c r="V475" s="186"/>
      <c r="W475" s="186"/>
      <c r="X475" s="186"/>
      <c r="Y475" s="186"/>
      <c r="Z475" s="186"/>
      <c r="AA475" s="186"/>
      <c r="AB475" s="186"/>
      <c r="AC475" s="186"/>
      <c r="AD475" s="186"/>
      <c r="AE475" s="186"/>
      <c r="AF475" s="186"/>
      <c r="AG475" s="186"/>
      <c r="AH475" s="186"/>
      <c r="AI475" s="186"/>
      <c r="AJ475" s="186"/>
      <c r="AK475" s="186"/>
      <c r="AL475" s="186"/>
      <c r="AM475" s="186"/>
      <c r="AN475" s="186"/>
    </row>
    <row r="476" spans="3:40" s="164" customFormat="1">
      <c r="C476" s="186"/>
      <c r="D476" s="186"/>
      <c r="E476" s="186"/>
      <c r="F476" s="184"/>
      <c r="G476" s="186"/>
      <c r="H476" s="184"/>
      <c r="I476" s="203"/>
      <c r="J476" s="186"/>
      <c r="K476" s="186"/>
      <c r="L476" s="186"/>
      <c r="M476" s="186"/>
      <c r="N476" s="186"/>
      <c r="O476" s="186"/>
      <c r="P476" s="186"/>
      <c r="Q476" s="186"/>
      <c r="R476" s="186"/>
      <c r="S476" s="186"/>
      <c r="T476" s="186"/>
      <c r="U476" s="186"/>
      <c r="V476" s="186"/>
      <c r="W476" s="186"/>
      <c r="X476" s="186"/>
      <c r="Y476" s="186"/>
      <c r="Z476" s="186"/>
      <c r="AA476" s="186"/>
      <c r="AB476" s="186"/>
      <c r="AC476" s="186"/>
      <c r="AD476" s="186"/>
      <c r="AE476" s="186"/>
      <c r="AF476" s="186"/>
      <c r="AG476" s="186"/>
      <c r="AH476" s="186"/>
      <c r="AI476" s="186"/>
      <c r="AJ476" s="186"/>
      <c r="AK476" s="186"/>
      <c r="AL476" s="186"/>
      <c r="AM476" s="186"/>
      <c r="AN476" s="186"/>
    </row>
    <row r="477" spans="3:40" s="164" customFormat="1">
      <c r="C477" s="186"/>
      <c r="D477" s="186"/>
      <c r="E477" s="186"/>
      <c r="F477" s="184"/>
      <c r="G477" s="186"/>
      <c r="H477" s="184"/>
      <c r="I477" s="203"/>
      <c r="J477" s="186"/>
      <c r="K477" s="186"/>
      <c r="L477" s="186"/>
      <c r="M477" s="186"/>
      <c r="N477" s="186"/>
      <c r="O477" s="186"/>
      <c r="P477" s="186"/>
      <c r="Q477" s="186"/>
      <c r="R477" s="186"/>
      <c r="S477" s="186"/>
      <c r="T477" s="186"/>
      <c r="U477" s="186"/>
      <c r="V477" s="186"/>
      <c r="W477" s="186"/>
      <c r="X477" s="186"/>
      <c r="Y477" s="186"/>
      <c r="Z477" s="186"/>
      <c r="AA477" s="186"/>
      <c r="AB477" s="186"/>
      <c r="AC477" s="186"/>
      <c r="AD477" s="186"/>
      <c r="AE477" s="186"/>
      <c r="AF477" s="186"/>
      <c r="AG477" s="186"/>
      <c r="AH477" s="186"/>
      <c r="AI477" s="186"/>
      <c r="AJ477" s="186"/>
      <c r="AK477" s="186"/>
      <c r="AL477" s="186"/>
      <c r="AM477" s="186"/>
      <c r="AN477" s="186"/>
    </row>
    <row r="478" spans="3:40" s="164" customFormat="1">
      <c r="C478" s="186"/>
      <c r="D478" s="186"/>
      <c r="E478" s="186"/>
      <c r="F478" s="184"/>
      <c r="G478" s="186"/>
      <c r="H478" s="184"/>
      <c r="I478" s="203"/>
      <c r="J478" s="186"/>
      <c r="K478" s="186"/>
      <c r="L478" s="186"/>
      <c r="M478" s="186"/>
      <c r="N478" s="186"/>
      <c r="O478" s="186"/>
      <c r="P478" s="186"/>
      <c r="Q478" s="186"/>
      <c r="R478" s="186"/>
      <c r="S478" s="186"/>
      <c r="T478" s="186"/>
      <c r="U478" s="186"/>
      <c r="V478" s="186"/>
      <c r="W478" s="186"/>
      <c r="X478" s="186"/>
      <c r="Y478" s="186"/>
      <c r="Z478" s="186"/>
      <c r="AA478" s="186"/>
      <c r="AB478" s="186"/>
      <c r="AC478" s="186"/>
      <c r="AD478" s="186"/>
      <c r="AE478" s="186"/>
      <c r="AF478" s="186"/>
      <c r="AG478" s="186"/>
      <c r="AH478" s="186"/>
      <c r="AI478" s="186"/>
      <c r="AJ478" s="186"/>
      <c r="AK478" s="186"/>
      <c r="AL478" s="186"/>
      <c r="AM478" s="186"/>
      <c r="AN478" s="186"/>
    </row>
    <row r="479" spans="3:40" s="164" customFormat="1">
      <c r="C479" s="186"/>
      <c r="D479" s="186"/>
      <c r="E479" s="186"/>
      <c r="F479" s="184"/>
      <c r="G479" s="186"/>
      <c r="H479" s="184"/>
      <c r="I479" s="203"/>
      <c r="J479" s="186"/>
      <c r="K479" s="186"/>
      <c r="L479" s="186"/>
      <c r="M479" s="186"/>
      <c r="N479" s="186"/>
      <c r="O479" s="186"/>
      <c r="P479" s="186"/>
      <c r="Q479" s="186"/>
      <c r="R479" s="186"/>
      <c r="S479" s="186"/>
      <c r="T479" s="186"/>
      <c r="U479" s="186"/>
      <c r="V479" s="186"/>
      <c r="W479" s="186"/>
      <c r="X479" s="186"/>
      <c r="Y479" s="186"/>
      <c r="Z479" s="186"/>
      <c r="AA479" s="186"/>
      <c r="AB479" s="186"/>
      <c r="AC479" s="186"/>
      <c r="AD479" s="186"/>
      <c r="AE479" s="186"/>
      <c r="AF479" s="186"/>
      <c r="AG479" s="186"/>
      <c r="AH479" s="186"/>
      <c r="AI479" s="186"/>
      <c r="AJ479" s="186"/>
      <c r="AK479" s="186"/>
      <c r="AL479" s="186"/>
      <c r="AM479" s="186"/>
      <c r="AN479" s="186"/>
    </row>
    <row r="480" spans="3:40" s="164" customFormat="1">
      <c r="C480" s="186"/>
      <c r="D480" s="186"/>
      <c r="E480" s="186"/>
      <c r="F480" s="184"/>
      <c r="G480" s="186"/>
      <c r="H480" s="184"/>
      <c r="I480" s="203"/>
      <c r="J480" s="186"/>
      <c r="K480" s="186"/>
      <c r="L480" s="186"/>
      <c r="M480" s="186"/>
      <c r="N480" s="186"/>
      <c r="O480" s="186"/>
      <c r="P480" s="186"/>
      <c r="Q480" s="186"/>
      <c r="R480" s="186"/>
      <c r="S480" s="186"/>
      <c r="T480" s="186"/>
      <c r="U480" s="186"/>
      <c r="V480" s="186"/>
      <c r="W480" s="186"/>
      <c r="X480" s="186"/>
      <c r="Y480" s="186"/>
      <c r="Z480" s="186"/>
      <c r="AA480" s="186"/>
      <c r="AB480" s="186"/>
      <c r="AC480" s="186"/>
      <c r="AD480" s="186"/>
      <c r="AE480" s="186"/>
      <c r="AF480" s="186"/>
      <c r="AG480" s="186"/>
      <c r="AH480" s="186"/>
      <c r="AI480" s="186"/>
      <c r="AJ480" s="186"/>
      <c r="AK480" s="186"/>
      <c r="AL480" s="186"/>
      <c r="AM480" s="186"/>
      <c r="AN480" s="186"/>
    </row>
    <row r="481" spans="3:40" s="164" customFormat="1">
      <c r="C481" s="186"/>
      <c r="D481" s="186"/>
      <c r="E481" s="186"/>
      <c r="F481" s="184"/>
      <c r="G481" s="186"/>
      <c r="H481" s="184"/>
      <c r="I481" s="203"/>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row>
    <row r="482" spans="3:40" s="164" customFormat="1">
      <c r="C482" s="186"/>
      <c r="D482" s="186"/>
      <c r="E482" s="186"/>
      <c r="F482" s="184"/>
      <c r="G482" s="186"/>
      <c r="H482" s="184"/>
      <c r="I482" s="203"/>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row>
    <row r="483" spans="3:40" s="164" customFormat="1">
      <c r="C483" s="186"/>
      <c r="D483" s="186"/>
      <c r="E483" s="186"/>
      <c r="F483" s="184"/>
      <c r="G483" s="186"/>
      <c r="H483" s="184"/>
      <c r="I483" s="203"/>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row>
    <row r="484" spans="3:40" s="164" customFormat="1">
      <c r="C484" s="186"/>
      <c r="D484" s="186"/>
      <c r="E484" s="186"/>
      <c r="F484" s="184"/>
      <c r="G484" s="186"/>
      <c r="H484" s="184"/>
      <c r="I484" s="203"/>
      <c r="J484" s="186"/>
      <c r="K484" s="186"/>
      <c r="L484" s="186"/>
      <c r="M484" s="186"/>
      <c r="N484" s="186"/>
      <c r="O484" s="186"/>
      <c r="P484" s="186"/>
      <c r="Q484" s="186"/>
      <c r="R484" s="186"/>
      <c r="S484" s="186"/>
      <c r="T484" s="186"/>
      <c r="U484" s="186"/>
      <c r="V484" s="186"/>
      <c r="W484" s="186"/>
      <c r="X484" s="186"/>
      <c r="Y484" s="186"/>
      <c r="Z484" s="186"/>
      <c r="AA484" s="186"/>
      <c r="AB484" s="186"/>
      <c r="AC484" s="186"/>
      <c r="AD484" s="186"/>
      <c r="AE484" s="186"/>
      <c r="AF484" s="186"/>
      <c r="AG484" s="186"/>
      <c r="AH484" s="186"/>
      <c r="AI484" s="186"/>
      <c r="AJ484" s="186"/>
      <c r="AK484" s="186"/>
      <c r="AL484" s="186"/>
      <c r="AM484" s="186"/>
      <c r="AN484" s="186"/>
    </row>
    <row r="485" spans="3:40" s="164" customFormat="1">
      <c r="C485" s="186"/>
      <c r="D485" s="186"/>
      <c r="E485" s="186"/>
      <c r="F485" s="184"/>
      <c r="G485" s="186"/>
      <c r="H485" s="184"/>
      <c r="I485" s="203"/>
      <c r="J485" s="186"/>
      <c r="K485" s="186"/>
      <c r="L485" s="186"/>
      <c r="M485" s="186"/>
      <c r="N485" s="186"/>
      <c r="O485" s="186"/>
      <c r="P485" s="186"/>
      <c r="Q485" s="186"/>
      <c r="R485" s="186"/>
      <c r="S485" s="186"/>
      <c r="T485" s="186"/>
      <c r="U485" s="186"/>
      <c r="V485" s="186"/>
      <c r="W485" s="186"/>
      <c r="X485" s="186"/>
      <c r="Y485" s="186"/>
      <c r="Z485" s="186"/>
      <c r="AA485" s="186"/>
      <c r="AB485" s="186"/>
      <c r="AC485" s="186"/>
      <c r="AD485" s="186"/>
      <c r="AE485" s="186"/>
      <c r="AF485" s="186"/>
      <c r="AG485" s="186"/>
      <c r="AH485" s="186"/>
      <c r="AI485" s="186"/>
      <c r="AJ485" s="186"/>
      <c r="AK485" s="186"/>
      <c r="AL485" s="186"/>
      <c r="AM485" s="186"/>
      <c r="AN485" s="186"/>
    </row>
    <row r="486" spans="3:40" s="164" customFormat="1">
      <c r="C486" s="186"/>
      <c r="D486" s="186"/>
      <c r="E486" s="186"/>
      <c r="F486" s="184"/>
      <c r="G486" s="186"/>
      <c r="H486" s="184"/>
      <c r="I486" s="203"/>
      <c r="J486" s="186"/>
      <c r="K486" s="186"/>
      <c r="L486" s="186"/>
      <c r="M486" s="186"/>
      <c r="N486" s="186"/>
      <c r="O486" s="186"/>
      <c r="P486" s="186"/>
      <c r="Q486" s="186"/>
      <c r="R486" s="186"/>
      <c r="S486" s="186"/>
      <c r="T486" s="186"/>
      <c r="U486" s="186"/>
      <c r="V486" s="186"/>
      <c r="W486" s="186"/>
      <c r="X486" s="186"/>
      <c r="Y486" s="186"/>
      <c r="Z486" s="186"/>
      <c r="AA486" s="186"/>
      <c r="AB486" s="186"/>
      <c r="AC486" s="186"/>
      <c r="AD486" s="186"/>
      <c r="AE486" s="186"/>
      <c r="AF486" s="186"/>
      <c r="AG486" s="186"/>
      <c r="AH486" s="186"/>
      <c r="AI486" s="186"/>
      <c r="AJ486" s="186"/>
      <c r="AK486" s="186"/>
      <c r="AL486" s="186"/>
      <c r="AM486" s="186"/>
      <c r="AN486" s="186"/>
    </row>
    <row r="487" spans="3:40" s="164" customFormat="1">
      <c r="C487" s="186"/>
      <c r="D487" s="186"/>
      <c r="E487" s="186"/>
      <c r="F487" s="184"/>
      <c r="G487" s="186"/>
      <c r="H487" s="184"/>
      <c r="I487" s="203"/>
      <c r="J487" s="186"/>
      <c r="K487" s="186"/>
      <c r="L487" s="186"/>
      <c r="M487" s="186"/>
      <c r="N487" s="186"/>
      <c r="O487" s="186"/>
      <c r="P487" s="186"/>
      <c r="Q487" s="186"/>
      <c r="R487" s="186"/>
      <c r="S487" s="186"/>
      <c r="T487" s="186"/>
      <c r="U487" s="186"/>
      <c r="V487" s="186"/>
      <c r="W487" s="186"/>
      <c r="X487" s="186"/>
      <c r="Y487" s="186"/>
      <c r="Z487" s="186"/>
      <c r="AA487" s="186"/>
      <c r="AB487" s="186"/>
      <c r="AC487" s="186"/>
      <c r="AD487" s="186"/>
      <c r="AE487" s="186"/>
      <c r="AF487" s="186"/>
      <c r="AG487" s="186"/>
      <c r="AH487" s="186"/>
      <c r="AI487" s="186"/>
      <c r="AJ487" s="186"/>
      <c r="AK487" s="186"/>
      <c r="AL487" s="186"/>
      <c r="AM487" s="186"/>
      <c r="AN487" s="186"/>
    </row>
    <row r="488" spans="3:40" s="164" customFormat="1">
      <c r="C488" s="186"/>
      <c r="D488" s="186"/>
      <c r="E488" s="186"/>
      <c r="F488" s="184"/>
      <c r="G488" s="186"/>
      <c r="H488" s="184"/>
      <c r="I488" s="203"/>
      <c r="J488" s="186"/>
      <c r="K488" s="186"/>
      <c r="L488" s="186"/>
      <c r="M488" s="186"/>
      <c r="N488" s="186"/>
      <c r="O488" s="186"/>
      <c r="P488" s="186"/>
      <c r="Q488" s="186"/>
      <c r="R488" s="186"/>
      <c r="S488" s="186"/>
      <c r="T488" s="186"/>
      <c r="U488" s="186"/>
      <c r="V488" s="186"/>
      <c r="W488" s="186"/>
      <c r="X488" s="186"/>
      <c r="Y488" s="186"/>
      <c r="Z488" s="186"/>
      <c r="AA488" s="186"/>
      <c r="AB488" s="186"/>
      <c r="AC488" s="186"/>
      <c r="AD488" s="186"/>
      <c r="AE488" s="186"/>
      <c r="AF488" s="186"/>
      <c r="AG488" s="186"/>
      <c r="AH488" s="186"/>
      <c r="AI488" s="186"/>
      <c r="AJ488" s="186"/>
      <c r="AK488" s="186"/>
      <c r="AL488" s="186"/>
      <c r="AM488" s="186"/>
      <c r="AN488" s="186"/>
    </row>
    <row r="489" spans="3:40" s="164" customFormat="1">
      <c r="C489" s="186"/>
      <c r="D489" s="186"/>
      <c r="E489" s="186"/>
      <c r="F489" s="184"/>
      <c r="G489" s="186"/>
      <c r="H489" s="184"/>
      <c r="I489" s="203"/>
      <c r="J489" s="186"/>
      <c r="K489" s="186"/>
      <c r="L489" s="186"/>
      <c r="M489" s="186"/>
      <c r="N489" s="186"/>
      <c r="O489" s="186"/>
      <c r="P489" s="186"/>
      <c r="Q489" s="186"/>
      <c r="R489" s="186"/>
      <c r="S489" s="186"/>
      <c r="T489" s="186"/>
      <c r="U489" s="186"/>
      <c r="V489" s="186"/>
      <c r="W489" s="186"/>
      <c r="X489" s="186"/>
      <c r="Y489" s="186"/>
      <c r="Z489" s="186"/>
      <c r="AA489" s="186"/>
      <c r="AB489" s="186"/>
      <c r="AC489" s="186"/>
      <c r="AD489" s="186"/>
      <c r="AE489" s="186"/>
      <c r="AF489" s="186"/>
      <c r="AG489" s="186"/>
      <c r="AH489" s="186"/>
      <c r="AI489" s="186"/>
      <c r="AJ489" s="186"/>
      <c r="AK489" s="186"/>
      <c r="AL489" s="186"/>
      <c r="AM489" s="186"/>
      <c r="AN489" s="186"/>
    </row>
    <row r="490" spans="3:40" s="164" customFormat="1">
      <c r="C490" s="186"/>
      <c r="D490" s="186"/>
      <c r="E490" s="186"/>
      <c r="F490" s="184"/>
      <c r="G490" s="186"/>
      <c r="H490" s="184"/>
      <c r="I490" s="203"/>
      <c r="J490" s="186"/>
      <c r="K490" s="186"/>
      <c r="L490" s="186"/>
      <c r="M490" s="186"/>
      <c r="N490" s="186"/>
      <c r="O490" s="186"/>
      <c r="P490" s="186"/>
      <c r="Q490" s="186"/>
      <c r="R490" s="186"/>
      <c r="S490" s="186"/>
      <c r="T490" s="186"/>
      <c r="U490" s="186"/>
      <c r="V490" s="186"/>
      <c r="W490" s="186"/>
      <c r="X490" s="186"/>
      <c r="Y490" s="186"/>
      <c r="Z490" s="186"/>
      <c r="AA490" s="186"/>
      <c r="AB490" s="186"/>
      <c r="AC490" s="186"/>
      <c r="AD490" s="186"/>
      <c r="AE490" s="186"/>
      <c r="AF490" s="186"/>
      <c r="AG490" s="186"/>
      <c r="AH490" s="186"/>
      <c r="AI490" s="186"/>
      <c r="AJ490" s="186"/>
      <c r="AK490" s="186"/>
      <c r="AL490" s="186"/>
      <c r="AM490" s="186"/>
      <c r="AN490" s="186"/>
    </row>
    <row r="491" spans="3:40" s="164" customFormat="1">
      <c r="C491" s="186"/>
      <c r="D491" s="186"/>
      <c r="E491" s="186"/>
      <c r="F491" s="184"/>
      <c r="G491" s="186"/>
      <c r="H491" s="184"/>
      <c r="I491" s="203"/>
      <c r="J491" s="186"/>
      <c r="K491" s="186"/>
      <c r="L491" s="186"/>
      <c r="M491" s="186"/>
      <c r="N491" s="186"/>
      <c r="O491" s="186"/>
      <c r="P491" s="186"/>
      <c r="Q491" s="186"/>
      <c r="R491" s="186"/>
      <c r="S491" s="186"/>
      <c r="T491" s="186"/>
      <c r="U491" s="186"/>
      <c r="V491" s="186"/>
      <c r="W491" s="186"/>
      <c r="X491" s="186"/>
      <c r="Y491" s="186"/>
      <c r="Z491" s="186"/>
      <c r="AA491" s="186"/>
      <c r="AB491" s="186"/>
      <c r="AC491" s="186"/>
      <c r="AD491" s="186"/>
      <c r="AE491" s="186"/>
      <c r="AF491" s="186"/>
      <c r="AG491" s="186"/>
      <c r="AH491" s="186"/>
      <c r="AI491" s="186"/>
      <c r="AJ491" s="186"/>
      <c r="AK491" s="186"/>
      <c r="AL491" s="186"/>
      <c r="AM491" s="186"/>
      <c r="AN491" s="186"/>
    </row>
    <row r="492" spans="3:40" s="164" customFormat="1">
      <c r="C492" s="186"/>
      <c r="D492" s="186"/>
      <c r="E492" s="186"/>
      <c r="F492" s="184"/>
      <c r="G492" s="186"/>
      <c r="H492" s="184"/>
      <c r="I492" s="203"/>
      <c r="J492" s="186"/>
      <c r="K492" s="186"/>
      <c r="L492" s="186"/>
      <c r="M492" s="186"/>
      <c r="N492" s="186"/>
      <c r="O492" s="186"/>
      <c r="P492" s="186"/>
      <c r="Q492" s="186"/>
      <c r="R492" s="186"/>
      <c r="S492" s="186"/>
      <c r="T492" s="186"/>
      <c r="U492" s="186"/>
      <c r="V492" s="186"/>
      <c r="W492" s="186"/>
      <c r="X492" s="186"/>
      <c r="Y492" s="186"/>
      <c r="Z492" s="186"/>
      <c r="AA492" s="186"/>
      <c r="AB492" s="186"/>
      <c r="AC492" s="186"/>
      <c r="AD492" s="186"/>
      <c r="AE492" s="186"/>
      <c r="AF492" s="186"/>
      <c r="AG492" s="186"/>
      <c r="AH492" s="186"/>
      <c r="AI492" s="186"/>
      <c r="AJ492" s="186"/>
      <c r="AK492" s="186"/>
      <c r="AL492" s="186"/>
      <c r="AM492" s="186"/>
      <c r="AN492" s="186"/>
    </row>
    <row r="493" spans="3:40" s="164" customFormat="1">
      <c r="C493" s="186"/>
      <c r="D493" s="186"/>
      <c r="E493" s="186"/>
      <c r="F493" s="184"/>
      <c r="G493" s="186"/>
      <c r="H493" s="184"/>
      <c r="I493" s="203"/>
      <c r="J493" s="186"/>
      <c r="K493" s="186"/>
      <c r="L493" s="186"/>
      <c r="M493" s="186"/>
      <c r="N493" s="186"/>
      <c r="O493" s="186"/>
      <c r="P493" s="186"/>
      <c r="Q493" s="186"/>
      <c r="R493" s="186"/>
      <c r="S493" s="186"/>
      <c r="T493" s="186"/>
      <c r="U493" s="186"/>
      <c r="V493" s="186"/>
      <c r="W493" s="186"/>
      <c r="X493" s="186"/>
      <c r="Y493" s="186"/>
      <c r="Z493" s="186"/>
      <c r="AA493" s="186"/>
      <c r="AB493" s="186"/>
      <c r="AC493" s="186"/>
      <c r="AD493" s="186"/>
      <c r="AE493" s="186"/>
      <c r="AF493" s="186"/>
      <c r="AG493" s="186"/>
      <c r="AH493" s="186"/>
      <c r="AI493" s="186"/>
      <c r="AJ493" s="186"/>
      <c r="AK493" s="186"/>
      <c r="AL493" s="186"/>
      <c r="AM493" s="186"/>
      <c r="AN493" s="186"/>
    </row>
    <row r="494" spans="3:40" s="164" customFormat="1">
      <c r="C494" s="186"/>
      <c r="D494" s="186"/>
      <c r="E494" s="186"/>
      <c r="F494" s="184"/>
      <c r="G494" s="186"/>
      <c r="H494" s="184"/>
      <c r="I494" s="203"/>
      <c r="J494" s="186"/>
      <c r="K494" s="186"/>
      <c r="L494" s="186"/>
      <c r="M494" s="186"/>
      <c r="N494" s="186"/>
      <c r="O494" s="186"/>
      <c r="P494" s="186"/>
      <c r="Q494" s="186"/>
      <c r="R494" s="186"/>
      <c r="S494" s="186"/>
      <c r="T494" s="186"/>
      <c r="U494" s="186"/>
      <c r="V494" s="186"/>
      <c r="W494" s="186"/>
      <c r="X494" s="186"/>
      <c r="Y494" s="186"/>
      <c r="Z494" s="186"/>
      <c r="AA494" s="186"/>
      <c r="AB494" s="186"/>
      <c r="AC494" s="186"/>
      <c r="AD494" s="186"/>
      <c r="AE494" s="186"/>
      <c r="AF494" s="186"/>
      <c r="AG494" s="186"/>
      <c r="AH494" s="186"/>
      <c r="AI494" s="186"/>
      <c r="AJ494" s="186"/>
      <c r="AK494" s="186"/>
      <c r="AL494" s="186"/>
      <c r="AM494" s="186"/>
      <c r="AN494" s="186"/>
    </row>
    <row r="495" spans="3:40" s="164" customFormat="1">
      <c r="C495" s="186"/>
      <c r="D495" s="186"/>
      <c r="E495" s="186"/>
      <c r="F495" s="184"/>
      <c r="G495" s="186"/>
      <c r="H495" s="184"/>
      <c r="I495" s="203"/>
      <c r="J495" s="186"/>
      <c r="K495" s="186"/>
      <c r="L495" s="186"/>
      <c r="M495" s="186"/>
      <c r="N495" s="186"/>
      <c r="O495" s="186"/>
      <c r="P495" s="186"/>
      <c r="Q495" s="186"/>
      <c r="R495" s="186"/>
      <c r="S495" s="186"/>
      <c r="T495" s="186"/>
      <c r="U495" s="186"/>
      <c r="V495" s="186"/>
      <c r="W495" s="186"/>
      <c r="X495" s="186"/>
      <c r="Y495" s="186"/>
      <c r="Z495" s="186"/>
      <c r="AA495" s="186"/>
      <c r="AB495" s="186"/>
      <c r="AC495" s="186"/>
      <c r="AD495" s="186"/>
      <c r="AE495" s="186"/>
      <c r="AF495" s="186"/>
      <c r="AG495" s="186"/>
      <c r="AH495" s="186"/>
      <c r="AI495" s="186"/>
      <c r="AJ495" s="186"/>
      <c r="AK495" s="186"/>
      <c r="AL495" s="186"/>
      <c r="AM495" s="186"/>
      <c r="AN495" s="186"/>
    </row>
    <row r="496" spans="3:40" s="164" customFormat="1">
      <c r="C496" s="186"/>
      <c r="D496" s="186"/>
      <c r="E496" s="186"/>
      <c r="F496" s="184"/>
      <c r="G496" s="186"/>
      <c r="H496" s="184"/>
      <c r="I496" s="203"/>
      <c r="J496" s="186"/>
      <c r="K496" s="186"/>
      <c r="L496" s="186"/>
      <c r="M496" s="186"/>
      <c r="N496" s="186"/>
      <c r="O496" s="186"/>
      <c r="P496" s="186"/>
      <c r="Q496" s="186"/>
      <c r="R496" s="186"/>
      <c r="S496" s="186"/>
      <c r="T496" s="186"/>
      <c r="U496" s="186"/>
      <c r="V496" s="186"/>
      <c r="W496" s="186"/>
      <c r="X496" s="186"/>
      <c r="Y496" s="186"/>
      <c r="Z496" s="186"/>
      <c r="AA496" s="186"/>
      <c r="AB496" s="186"/>
      <c r="AC496" s="186"/>
      <c r="AD496" s="186"/>
      <c r="AE496" s="186"/>
      <c r="AF496" s="186"/>
      <c r="AG496" s="186"/>
      <c r="AH496" s="186"/>
      <c r="AI496" s="186"/>
      <c r="AJ496" s="186"/>
      <c r="AK496" s="186"/>
      <c r="AL496" s="186"/>
      <c r="AM496" s="186"/>
      <c r="AN496" s="186"/>
    </row>
    <row r="497" spans="3:40" s="164" customFormat="1">
      <c r="C497" s="186"/>
      <c r="D497" s="186"/>
      <c r="E497" s="186"/>
      <c r="F497" s="184"/>
      <c r="G497" s="186"/>
      <c r="H497" s="184"/>
      <c r="I497" s="203"/>
      <c r="J497" s="186"/>
      <c r="K497" s="186"/>
      <c r="L497" s="186"/>
      <c r="M497" s="186"/>
      <c r="N497" s="186"/>
      <c r="O497" s="186"/>
      <c r="P497" s="186"/>
      <c r="Q497" s="186"/>
      <c r="R497" s="186"/>
      <c r="S497" s="186"/>
      <c r="T497" s="186"/>
      <c r="U497" s="186"/>
      <c r="V497" s="186"/>
      <c r="W497" s="186"/>
      <c r="X497" s="186"/>
      <c r="Y497" s="186"/>
      <c r="Z497" s="186"/>
      <c r="AA497" s="186"/>
      <c r="AB497" s="186"/>
      <c r="AC497" s="186"/>
      <c r="AD497" s="186"/>
      <c r="AE497" s="186"/>
      <c r="AF497" s="186"/>
      <c r="AG497" s="186"/>
      <c r="AH497" s="186"/>
      <c r="AI497" s="186"/>
      <c r="AJ497" s="186"/>
      <c r="AK497" s="186"/>
      <c r="AL497" s="186"/>
      <c r="AM497" s="186"/>
      <c r="AN497" s="186"/>
    </row>
    <row r="498" spans="3:40" s="164" customFormat="1">
      <c r="C498" s="186"/>
      <c r="D498" s="186"/>
      <c r="E498" s="186"/>
      <c r="F498" s="184"/>
      <c r="G498" s="186"/>
      <c r="H498" s="184"/>
      <c r="I498" s="203"/>
      <c r="J498" s="186"/>
      <c r="K498" s="186"/>
      <c r="L498" s="186"/>
      <c r="M498" s="186"/>
      <c r="N498" s="186"/>
      <c r="O498" s="186"/>
      <c r="P498" s="186"/>
      <c r="Q498" s="186"/>
      <c r="R498" s="186"/>
      <c r="S498" s="186"/>
      <c r="T498" s="186"/>
      <c r="U498" s="186"/>
      <c r="V498" s="186"/>
      <c r="W498" s="186"/>
      <c r="X498" s="186"/>
      <c r="Y498" s="186"/>
      <c r="Z498" s="186"/>
      <c r="AA498" s="186"/>
      <c r="AB498" s="186"/>
      <c r="AC498" s="186"/>
      <c r="AD498" s="186"/>
      <c r="AE498" s="186"/>
      <c r="AF498" s="186"/>
      <c r="AG498" s="186"/>
      <c r="AH498" s="186"/>
      <c r="AI498" s="186"/>
      <c r="AJ498" s="186"/>
      <c r="AK498" s="186"/>
      <c r="AL498" s="186"/>
      <c r="AM498" s="186"/>
      <c r="AN498" s="186"/>
    </row>
    <row r="499" spans="3:40" s="164" customFormat="1">
      <c r="C499" s="186"/>
      <c r="D499" s="186"/>
      <c r="E499" s="186"/>
      <c r="F499" s="184"/>
      <c r="G499" s="186"/>
      <c r="H499" s="184"/>
      <c r="I499" s="203"/>
      <c r="J499" s="186"/>
      <c r="K499" s="186"/>
      <c r="L499" s="186"/>
      <c r="M499" s="186"/>
      <c r="N499" s="186"/>
      <c r="O499" s="186"/>
      <c r="P499" s="186"/>
      <c r="Q499" s="186"/>
      <c r="R499" s="186"/>
      <c r="S499" s="186"/>
      <c r="T499" s="186"/>
      <c r="U499" s="186"/>
      <c r="V499" s="186"/>
      <c r="W499" s="186"/>
      <c r="X499" s="186"/>
      <c r="Y499" s="186"/>
      <c r="Z499" s="186"/>
      <c r="AA499" s="186"/>
      <c r="AB499" s="186"/>
      <c r="AC499" s="186"/>
      <c r="AD499" s="186"/>
      <c r="AE499" s="186"/>
      <c r="AF499" s="186"/>
      <c r="AG499" s="186"/>
      <c r="AH499" s="186"/>
      <c r="AI499" s="186"/>
      <c r="AJ499" s="186"/>
      <c r="AK499" s="186"/>
      <c r="AL499" s="186"/>
      <c r="AM499" s="186"/>
      <c r="AN499" s="186"/>
    </row>
    <row r="500" spans="3:40" s="164" customFormat="1">
      <c r="C500" s="186"/>
      <c r="D500" s="186"/>
      <c r="E500" s="186"/>
      <c r="F500" s="184"/>
      <c r="G500" s="186"/>
      <c r="H500" s="184"/>
      <c r="I500" s="203"/>
      <c r="J500" s="186"/>
      <c r="K500" s="186"/>
      <c r="L500" s="186"/>
      <c r="M500" s="186"/>
      <c r="N500" s="186"/>
      <c r="O500" s="186"/>
      <c r="P500" s="186"/>
      <c r="Q500" s="186"/>
      <c r="R500" s="186"/>
      <c r="S500" s="186"/>
      <c r="T500" s="186"/>
      <c r="U500" s="186"/>
      <c r="V500" s="186"/>
      <c r="W500" s="186"/>
      <c r="X500" s="186"/>
      <c r="Y500" s="186"/>
      <c r="Z500" s="186"/>
      <c r="AA500" s="186"/>
      <c r="AB500" s="186"/>
      <c r="AC500" s="186"/>
      <c r="AD500" s="186"/>
      <c r="AE500" s="186"/>
      <c r="AF500" s="186"/>
      <c r="AG500" s="186"/>
      <c r="AH500" s="186"/>
      <c r="AI500" s="186"/>
      <c r="AJ500" s="186"/>
      <c r="AK500" s="186"/>
      <c r="AL500" s="186"/>
      <c r="AM500" s="186"/>
      <c r="AN500" s="186"/>
    </row>
    <row r="501" spans="3:40" s="164" customFormat="1">
      <c r="C501" s="186"/>
      <c r="D501" s="186"/>
      <c r="E501" s="186"/>
      <c r="F501" s="184"/>
      <c r="G501" s="186"/>
      <c r="H501" s="184"/>
      <c r="I501" s="203"/>
      <c r="J501" s="186"/>
      <c r="K501" s="186"/>
      <c r="L501" s="186"/>
      <c r="M501" s="186"/>
      <c r="N501" s="186"/>
      <c r="O501" s="186"/>
      <c r="P501" s="186"/>
      <c r="Q501" s="186"/>
      <c r="R501" s="186"/>
      <c r="S501" s="186"/>
      <c r="T501" s="186"/>
      <c r="U501" s="186"/>
      <c r="V501" s="186"/>
      <c r="W501" s="186"/>
      <c r="X501" s="186"/>
      <c r="Y501" s="186"/>
      <c r="Z501" s="186"/>
      <c r="AA501" s="186"/>
      <c r="AB501" s="186"/>
      <c r="AC501" s="186"/>
      <c r="AD501" s="186"/>
      <c r="AE501" s="186"/>
      <c r="AF501" s="186"/>
      <c r="AG501" s="186"/>
      <c r="AH501" s="186"/>
      <c r="AI501" s="186"/>
      <c r="AJ501" s="186"/>
      <c r="AK501" s="186"/>
      <c r="AL501" s="186"/>
      <c r="AM501" s="186"/>
      <c r="AN501" s="186"/>
    </row>
    <row r="502" spans="3:40" s="164" customFormat="1">
      <c r="C502" s="186"/>
      <c r="D502" s="186"/>
      <c r="E502" s="186"/>
      <c r="F502" s="184"/>
      <c r="G502" s="186"/>
      <c r="H502" s="184"/>
      <c r="I502" s="203"/>
      <c r="J502" s="186"/>
      <c r="K502" s="186"/>
      <c r="L502" s="186"/>
      <c r="M502" s="186"/>
      <c r="N502" s="186"/>
      <c r="O502" s="186"/>
      <c r="P502" s="186"/>
      <c r="Q502" s="186"/>
      <c r="R502" s="186"/>
      <c r="S502" s="186"/>
      <c r="T502" s="186"/>
      <c r="U502" s="186"/>
      <c r="V502" s="186"/>
      <c r="W502" s="186"/>
      <c r="X502" s="186"/>
      <c r="Y502" s="186"/>
      <c r="Z502" s="186"/>
      <c r="AA502" s="186"/>
      <c r="AB502" s="186"/>
      <c r="AC502" s="186"/>
      <c r="AD502" s="186"/>
      <c r="AE502" s="186"/>
      <c r="AF502" s="186"/>
      <c r="AG502" s="186"/>
      <c r="AH502" s="186"/>
      <c r="AI502" s="186"/>
      <c r="AJ502" s="186"/>
      <c r="AK502" s="186"/>
      <c r="AL502" s="186"/>
      <c r="AM502" s="186"/>
      <c r="AN502" s="186"/>
    </row>
    <row r="503" spans="3:40" s="164" customFormat="1">
      <c r="C503" s="186"/>
      <c r="D503" s="186"/>
      <c r="E503" s="186"/>
      <c r="F503" s="184"/>
      <c r="G503" s="186"/>
      <c r="H503" s="184"/>
      <c r="I503" s="203"/>
      <c r="J503" s="186"/>
      <c r="K503" s="186"/>
      <c r="L503" s="186"/>
      <c r="M503" s="186"/>
      <c r="N503" s="186"/>
      <c r="O503" s="186"/>
      <c r="P503" s="186"/>
      <c r="Q503" s="186"/>
      <c r="R503" s="186"/>
      <c r="S503" s="186"/>
      <c r="T503" s="186"/>
      <c r="U503" s="186"/>
      <c r="V503" s="186"/>
      <c r="W503" s="186"/>
      <c r="X503" s="186"/>
      <c r="Y503" s="186"/>
      <c r="Z503" s="186"/>
      <c r="AA503" s="186"/>
      <c r="AB503" s="186"/>
      <c r="AC503" s="186"/>
      <c r="AD503" s="186"/>
      <c r="AE503" s="186"/>
      <c r="AF503" s="186"/>
      <c r="AG503" s="186"/>
      <c r="AH503" s="186"/>
      <c r="AI503" s="186"/>
      <c r="AJ503" s="186"/>
      <c r="AK503" s="186"/>
      <c r="AL503" s="186"/>
      <c r="AM503" s="186"/>
      <c r="AN503" s="186"/>
    </row>
    <row r="504" spans="3:40" s="164" customFormat="1">
      <c r="C504" s="186"/>
      <c r="D504" s="186"/>
      <c r="E504" s="186"/>
      <c r="F504" s="184"/>
      <c r="G504" s="186"/>
      <c r="H504" s="184"/>
      <c r="I504" s="203"/>
      <c r="J504" s="186"/>
      <c r="K504" s="186"/>
      <c r="L504" s="186"/>
      <c r="M504" s="186"/>
      <c r="N504" s="186"/>
      <c r="O504" s="186"/>
      <c r="P504" s="186"/>
      <c r="Q504" s="186"/>
      <c r="R504" s="186"/>
      <c r="S504" s="186"/>
      <c r="T504" s="186"/>
      <c r="U504" s="186"/>
      <c r="V504" s="186"/>
      <c r="W504" s="186"/>
      <c r="X504" s="186"/>
      <c r="Y504" s="186"/>
      <c r="Z504" s="186"/>
      <c r="AA504" s="186"/>
      <c r="AB504" s="186"/>
      <c r="AC504" s="186"/>
      <c r="AD504" s="186"/>
      <c r="AE504" s="186"/>
      <c r="AF504" s="186"/>
      <c r="AG504" s="186"/>
      <c r="AH504" s="186"/>
      <c r="AI504" s="186"/>
      <c r="AJ504" s="186"/>
      <c r="AK504" s="186"/>
      <c r="AL504" s="186"/>
      <c r="AM504" s="186"/>
      <c r="AN504" s="186"/>
    </row>
    <row r="505" spans="3:40" s="164" customFormat="1">
      <c r="C505" s="186"/>
      <c r="D505" s="186"/>
      <c r="E505" s="186"/>
      <c r="F505" s="184"/>
      <c r="G505" s="186"/>
      <c r="H505" s="184"/>
      <c r="I505" s="203"/>
      <c r="J505" s="186"/>
      <c r="K505" s="186"/>
      <c r="L505" s="186"/>
      <c r="M505" s="186"/>
      <c r="N505" s="186"/>
      <c r="O505" s="186"/>
      <c r="P505" s="186"/>
      <c r="Q505" s="186"/>
      <c r="R505" s="186"/>
      <c r="S505" s="186"/>
      <c r="T505" s="186"/>
      <c r="U505" s="186"/>
      <c r="V505" s="186"/>
      <c r="W505" s="186"/>
      <c r="X505" s="186"/>
      <c r="Y505" s="186"/>
      <c r="Z505" s="186"/>
      <c r="AA505" s="186"/>
      <c r="AB505" s="186"/>
      <c r="AC505" s="186"/>
      <c r="AD505" s="186"/>
      <c r="AE505" s="186"/>
      <c r="AF505" s="186"/>
      <c r="AG505" s="186"/>
      <c r="AH505" s="186"/>
      <c r="AI505" s="186"/>
      <c r="AJ505" s="186"/>
      <c r="AK505" s="186"/>
      <c r="AL505" s="186"/>
      <c r="AM505" s="186"/>
      <c r="AN505" s="186"/>
    </row>
    <row r="506" spans="3:40" s="164" customFormat="1">
      <c r="C506" s="186"/>
      <c r="D506" s="186"/>
      <c r="E506" s="186"/>
      <c r="F506" s="184"/>
      <c r="G506" s="186"/>
      <c r="H506" s="184"/>
      <c r="I506" s="203"/>
      <c r="J506" s="186"/>
      <c r="K506" s="186"/>
      <c r="L506" s="186"/>
      <c r="M506" s="186"/>
      <c r="N506" s="186"/>
      <c r="O506" s="186"/>
      <c r="P506" s="186"/>
      <c r="Q506" s="186"/>
      <c r="R506" s="186"/>
      <c r="S506" s="186"/>
      <c r="T506" s="186"/>
      <c r="U506" s="186"/>
      <c r="V506" s="186"/>
      <c r="W506" s="186"/>
      <c r="X506" s="186"/>
      <c r="Y506" s="186"/>
      <c r="Z506" s="186"/>
      <c r="AA506" s="186"/>
      <c r="AB506" s="186"/>
      <c r="AC506" s="186"/>
      <c r="AD506" s="186"/>
      <c r="AE506" s="186"/>
      <c r="AF506" s="186"/>
      <c r="AG506" s="186"/>
      <c r="AH506" s="186"/>
      <c r="AI506" s="186"/>
      <c r="AJ506" s="186"/>
      <c r="AK506" s="186"/>
      <c r="AL506" s="186"/>
      <c r="AM506" s="186"/>
      <c r="AN506" s="186"/>
    </row>
    <row r="507" spans="3:40" s="164" customFormat="1">
      <c r="C507" s="186"/>
      <c r="D507" s="186"/>
      <c r="E507" s="186"/>
      <c r="F507" s="184"/>
      <c r="G507" s="186"/>
      <c r="H507" s="184"/>
      <c r="I507" s="203"/>
      <c r="J507" s="186"/>
      <c r="K507" s="186"/>
      <c r="L507" s="186"/>
      <c r="M507" s="186"/>
      <c r="N507" s="186"/>
      <c r="O507" s="186"/>
      <c r="P507" s="186"/>
      <c r="Q507" s="186"/>
      <c r="R507" s="186"/>
      <c r="S507" s="186"/>
      <c r="T507" s="186"/>
      <c r="U507" s="186"/>
      <c r="V507" s="186"/>
      <c r="W507" s="186"/>
      <c r="X507" s="186"/>
      <c r="Y507" s="186"/>
      <c r="Z507" s="186"/>
      <c r="AA507" s="186"/>
      <c r="AB507" s="186"/>
      <c r="AC507" s="186"/>
      <c r="AD507" s="186"/>
      <c r="AE507" s="186"/>
      <c r="AF507" s="186"/>
      <c r="AG507" s="186"/>
      <c r="AH507" s="186"/>
      <c r="AI507" s="186"/>
      <c r="AJ507" s="186"/>
      <c r="AK507" s="186"/>
      <c r="AL507" s="186"/>
      <c r="AM507" s="186"/>
      <c r="AN507" s="186"/>
    </row>
    <row r="508" spans="3:40" s="164" customFormat="1">
      <c r="C508" s="186"/>
      <c r="D508" s="186"/>
      <c r="E508" s="186"/>
      <c r="F508" s="184"/>
      <c r="G508" s="186"/>
      <c r="H508" s="184"/>
      <c r="I508" s="203"/>
      <c r="J508" s="186"/>
      <c r="K508" s="186"/>
      <c r="L508" s="186"/>
      <c r="M508" s="186"/>
      <c r="N508" s="186"/>
      <c r="O508" s="186"/>
      <c r="P508" s="186"/>
      <c r="Q508" s="186"/>
      <c r="R508" s="186"/>
      <c r="S508" s="186"/>
      <c r="T508" s="186"/>
      <c r="U508" s="186"/>
      <c r="V508" s="186"/>
      <c r="W508" s="186"/>
      <c r="X508" s="186"/>
      <c r="Y508" s="186"/>
      <c r="Z508" s="186"/>
      <c r="AA508" s="186"/>
      <c r="AB508" s="186"/>
      <c r="AC508" s="186"/>
      <c r="AD508" s="186"/>
      <c r="AE508" s="186"/>
      <c r="AF508" s="186"/>
      <c r="AG508" s="186"/>
      <c r="AH508" s="186"/>
      <c r="AI508" s="186"/>
      <c r="AJ508" s="186"/>
      <c r="AK508" s="186"/>
      <c r="AL508" s="186"/>
      <c r="AM508" s="186"/>
      <c r="AN508" s="186"/>
    </row>
    <row r="509" spans="3:40" s="164" customFormat="1">
      <c r="C509" s="186"/>
      <c r="D509" s="186"/>
      <c r="E509" s="186"/>
      <c r="F509" s="184"/>
      <c r="G509" s="186"/>
      <c r="H509" s="184"/>
      <c r="I509" s="203"/>
      <c r="J509" s="186"/>
      <c r="K509" s="186"/>
      <c r="L509" s="186"/>
      <c r="M509" s="186"/>
      <c r="N509" s="186"/>
      <c r="O509" s="186"/>
      <c r="P509" s="186"/>
      <c r="Q509" s="186"/>
      <c r="R509" s="186"/>
      <c r="S509" s="186"/>
      <c r="T509" s="186"/>
      <c r="U509" s="186"/>
      <c r="V509" s="186"/>
      <c r="W509" s="186"/>
      <c r="X509" s="186"/>
      <c r="Y509" s="186"/>
      <c r="Z509" s="186"/>
      <c r="AA509" s="186"/>
      <c r="AB509" s="186"/>
      <c r="AC509" s="186"/>
      <c r="AD509" s="186"/>
      <c r="AE509" s="186"/>
      <c r="AF509" s="186"/>
      <c r="AG509" s="186"/>
      <c r="AH509" s="186"/>
      <c r="AI509" s="186"/>
      <c r="AJ509" s="186"/>
      <c r="AK509" s="186"/>
      <c r="AL509" s="186"/>
      <c r="AM509" s="186"/>
      <c r="AN509" s="186"/>
    </row>
    <row r="510" spans="3:40" s="164" customFormat="1">
      <c r="C510" s="186"/>
      <c r="D510" s="186"/>
      <c r="E510" s="186"/>
      <c r="F510" s="184"/>
      <c r="G510" s="186"/>
      <c r="H510" s="184"/>
      <c r="I510" s="203"/>
      <c r="J510" s="186"/>
      <c r="K510" s="186"/>
      <c r="L510" s="186"/>
      <c r="M510" s="186"/>
      <c r="N510" s="186"/>
      <c r="O510" s="186"/>
      <c r="P510" s="186"/>
      <c r="Q510" s="186"/>
      <c r="R510" s="186"/>
      <c r="S510" s="186"/>
      <c r="T510" s="186"/>
      <c r="U510" s="186"/>
      <c r="V510" s="186"/>
      <c r="W510" s="186"/>
      <c r="X510" s="186"/>
      <c r="Y510" s="186"/>
      <c r="Z510" s="186"/>
      <c r="AA510" s="186"/>
      <c r="AB510" s="186"/>
      <c r="AC510" s="186"/>
      <c r="AD510" s="186"/>
      <c r="AE510" s="186"/>
      <c r="AF510" s="186"/>
      <c r="AG510" s="186"/>
      <c r="AH510" s="186"/>
      <c r="AI510" s="186"/>
      <c r="AJ510" s="186"/>
      <c r="AK510" s="186"/>
      <c r="AL510" s="186"/>
      <c r="AM510" s="186"/>
      <c r="AN510" s="186"/>
    </row>
    <row r="511" spans="3:40" s="164" customFormat="1">
      <c r="C511" s="186"/>
      <c r="D511" s="186"/>
      <c r="E511" s="186"/>
      <c r="F511" s="184"/>
      <c r="G511" s="186"/>
      <c r="H511" s="184"/>
      <c r="I511" s="203"/>
      <c r="J511" s="186"/>
      <c r="K511" s="186"/>
      <c r="L511" s="186"/>
      <c r="M511" s="186"/>
      <c r="N511" s="186"/>
      <c r="O511" s="186"/>
      <c r="P511" s="186"/>
      <c r="Q511" s="186"/>
      <c r="R511" s="186"/>
      <c r="S511" s="186"/>
      <c r="T511" s="186"/>
      <c r="U511" s="186"/>
      <c r="V511" s="186"/>
      <c r="W511" s="186"/>
      <c r="X511" s="186"/>
      <c r="Y511" s="186"/>
      <c r="Z511" s="186"/>
      <c r="AA511" s="186"/>
      <c r="AB511" s="186"/>
      <c r="AC511" s="186"/>
      <c r="AD511" s="186"/>
      <c r="AE511" s="186"/>
      <c r="AF511" s="186"/>
      <c r="AG511" s="186"/>
      <c r="AH511" s="186"/>
      <c r="AI511" s="186"/>
      <c r="AJ511" s="186"/>
      <c r="AK511" s="186"/>
      <c r="AL511" s="186"/>
      <c r="AM511" s="186"/>
      <c r="AN511" s="186"/>
    </row>
    <row r="512" spans="3:40" s="164" customFormat="1">
      <c r="C512" s="186"/>
      <c r="D512" s="186"/>
      <c r="E512" s="186"/>
      <c r="F512" s="184"/>
      <c r="G512" s="186"/>
      <c r="H512" s="184"/>
      <c r="I512" s="203"/>
      <c r="J512" s="186"/>
      <c r="K512" s="186"/>
      <c r="L512" s="186"/>
      <c r="M512" s="186"/>
      <c r="N512" s="186"/>
      <c r="O512" s="186"/>
      <c r="P512" s="186"/>
      <c r="Q512" s="186"/>
      <c r="R512" s="186"/>
      <c r="S512" s="186"/>
      <c r="T512" s="186"/>
      <c r="U512" s="186"/>
      <c r="V512" s="186"/>
      <c r="W512" s="186"/>
      <c r="X512" s="186"/>
      <c r="Y512" s="186"/>
      <c r="Z512" s="186"/>
      <c r="AA512" s="186"/>
      <c r="AB512" s="186"/>
      <c r="AC512" s="186"/>
      <c r="AD512" s="186"/>
      <c r="AE512" s="186"/>
      <c r="AF512" s="186"/>
      <c r="AG512" s="186"/>
      <c r="AH512" s="186"/>
      <c r="AI512" s="186"/>
      <c r="AJ512" s="186"/>
      <c r="AK512" s="186"/>
      <c r="AL512" s="186"/>
      <c r="AM512" s="186"/>
      <c r="AN512" s="186"/>
    </row>
    <row r="513" spans="3:40" s="164" customFormat="1">
      <c r="C513" s="186"/>
      <c r="D513" s="186"/>
      <c r="E513" s="186"/>
      <c r="F513" s="184"/>
      <c r="G513" s="186"/>
      <c r="H513" s="184"/>
      <c r="I513" s="203"/>
      <c r="J513" s="186"/>
      <c r="K513" s="186"/>
      <c r="L513" s="186"/>
      <c r="M513" s="186"/>
      <c r="N513" s="186"/>
      <c r="O513" s="186"/>
      <c r="P513" s="186"/>
      <c r="Q513" s="186"/>
      <c r="R513" s="186"/>
      <c r="S513" s="186"/>
      <c r="T513" s="186"/>
      <c r="U513" s="186"/>
      <c r="V513" s="186"/>
      <c r="W513" s="186"/>
      <c r="X513" s="186"/>
      <c r="Y513" s="186"/>
      <c r="Z513" s="186"/>
      <c r="AA513" s="186"/>
      <c r="AB513" s="186"/>
      <c r="AC513" s="186"/>
      <c r="AD513" s="186"/>
      <c r="AE513" s="186"/>
      <c r="AF513" s="186"/>
      <c r="AG513" s="186"/>
      <c r="AH513" s="186"/>
      <c r="AI513" s="186"/>
      <c r="AJ513" s="186"/>
      <c r="AK513" s="186"/>
      <c r="AL513" s="186"/>
      <c r="AM513" s="186"/>
      <c r="AN513" s="186"/>
    </row>
    <row r="514" spans="3:40" s="164" customFormat="1">
      <c r="C514" s="186"/>
      <c r="D514" s="186"/>
      <c r="E514" s="186"/>
      <c r="F514" s="184"/>
      <c r="G514" s="186"/>
      <c r="H514" s="184"/>
      <c r="I514" s="203"/>
      <c r="J514" s="186"/>
      <c r="K514" s="186"/>
      <c r="L514" s="186"/>
      <c r="M514" s="186"/>
      <c r="N514" s="186"/>
      <c r="O514" s="186"/>
      <c r="P514" s="186"/>
      <c r="Q514" s="186"/>
      <c r="R514" s="186"/>
      <c r="S514" s="186"/>
      <c r="T514" s="186"/>
      <c r="U514" s="186"/>
      <c r="V514" s="186"/>
      <c r="W514" s="186"/>
      <c r="X514" s="186"/>
      <c r="Y514" s="186"/>
      <c r="Z514" s="186"/>
      <c r="AA514" s="186"/>
      <c r="AB514" s="186"/>
      <c r="AC514" s="186"/>
      <c r="AD514" s="186"/>
      <c r="AE514" s="186"/>
      <c r="AF514" s="186"/>
      <c r="AG514" s="186"/>
      <c r="AH514" s="186"/>
      <c r="AI514" s="186"/>
      <c r="AJ514" s="186"/>
      <c r="AK514" s="186"/>
      <c r="AL514" s="186"/>
      <c r="AM514" s="186"/>
      <c r="AN514" s="186"/>
    </row>
    <row r="515" spans="3:40" s="164" customFormat="1">
      <c r="C515" s="186"/>
      <c r="D515" s="186"/>
      <c r="E515" s="186"/>
      <c r="F515" s="184"/>
      <c r="G515" s="186"/>
      <c r="H515" s="184"/>
      <c r="I515" s="203"/>
      <c r="J515" s="186"/>
      <c r="K515" s="186"/>
      <c r="L515" s="186"/>
      <c r="M515" s="186"/>
      <c r="N515" s="186"/>
      <c r="O515" s="186"/>
      <c r="P515" s="186"/>
      <c r="Q515" s="186"/>
      <c r="R515" s="186"/>
      <c r="S515" s="186"/>
      <c r="T515" s="186"/>
      <c r="U515" s="186"/>
      <c r="V515" s="186"/>
      <c r="W515" s="186"/>
      <c r="X515" s="186"/>
      <c r="Y515" s="186"/>
      <c r="Z515" s="186"/>
      <c r="AA515" s="186"/>
      <c r="AB515" s="186"/>
      <c r="AC515" s="186"/>
      <c r="AD515" s="186"/>
      <c r="AE515" s="186"/>
      <c r="AF515" s="186"/>
      <c r="AG515" s="186"/>
      <c r="AH515" s="186"/>
      <c r="AI515" s="186"/>
      <c r="AJ515" s="186"/>
      <c r="AK515" s="186"/>
      <c r="AL515" s="186"/>
      <c r="AM515" s="186"/>
      <c r="AN515" s="186"/>
    </row>
    <row r="516" spans="3:40" s="164" customFormat="1">
      <c r="C516" s="186"/>
      <c r="D516" s="186"/>
      <c r="E516" s="186"/>
      <c r="F516" s="184"/>
      <c r="G516" s="186"/>
      <c r="H516" s="184"/>
      <c r="I516" s="203"/>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row>
    <row r="517" spans="3:40" s="164" customFormat="1">
      <c r="C517" s="186"/>
      <c r="D517" s="186"/>
      <c r="E517" s="186"/>
      <c r="F517" s="184"/>
      <c r="G517" s="186"/>
      <c r="H517" s="184"/>
      <c r="I517" s="203"/>
      <c r="J517" s="186"/>
      <c r="K517" s="186"/>
      <c r="L517" s="186"/>
      <c r="M517" s="186"/>
      <c r="N517" s="186"/>
      <c r="O517" s="186"/>
      <c r="P517" s="186"/>
      <c r="Q517" s="186"/>
      <c r="R517" s="186"/>
      <c r="S517" s="186"/>
      <c r="T517" s="186"/>
      <c r="U517" s="186"/>
      <c r="V517" s="186"/>
      <c r="W517" s="186"/>
      <c r="X517" s="186"/>
      <c r="Y517" s="186"/>
      <c r="Z517" s="186"/>
      <c r="AA517" s="186"/>
      <c r="AB517" s="186"/>
      <c r="AC517" s="186"/>
      <c r="AD517" s="186"/>
      <c r="AE517" s="186"/>
      <c r="AF517" s="186"/>
      <c r="AG517" s="186"/>
      <c r="AH517" s="186"/>
      <c r="AI517" s="186"/>
      <c r="AJ517" s="186"/>
      <c r="AK517" s="186"/>
      <c r="AL517" s="186"/>
      <c r="AM517" s="186"/>
      <c r="AN517" s="186"/>
    </row>
    <row r="518" spans="3:40" s="164" customFormat="1">
      <c r="C518" s="186"/>
      <c r="D518" s="186"/>
      <c r="E518" s="186"/>
      <c r="F518" s="184"/>
      <c r="G518" s="186"/>
      <c r="H518" s="184"/>
      <c r="I518" s="203"/>
      <c r="J518" s="186"/>
      <c r="K518" s="186"/>
      <c r="L518" s="186"/>
      <c r="M518" s="186"/>
      <c r="N518" s="186"/>
      <c r="O518" s="186"/>
      <c r="P518" s="186"/>
      <c r="Q518" s="186"/>
      <c r="R518" s="186"/>
      <c r="S518" s="186"/>
      <c r="T518" s="186"/>
      <c r="U518" s="186"/>
      <c r="V518" s="186"/>
      <c r="W518" s="186"/>
      <c r="X518" s="186"/>
      <c r="Y518" s="186"/>
      <c r="Z518" s="186"/>
      <c r="AA518" s="186"/>
      <c r="AB518" s="186"/>
      <c r="AC518" s="186"/>
      <c r="AD518" s="186"/>
      <c r="AE518" s="186"/>
      <c r="AF518" s="186"/>
      <c r="AG518" s="186"/>
      <c r="AH518" s="186"/>
      <c r="AI518" s="186"/>
      <c r="AJ518" s="186"/>
      <c r="AK518" s="186"/>
      <c r="AL518" s="186"/>
      <c r="AM518" s="186"/>
      <c r="AN518" s="186"/>
    </row>
    <row r="519" spans="3:40" s="164" customFormat="1">
      <c r="C519" s="186"/>
      <c r="D519" s="186"/>
      <c r="E519" s="186"/>
      <c r="F519" s="184"/>
      <c r="G519" s="186"/>
      <c r="H519" s="184"/>
      <c r="I519" s="203"/>
      <c r="J519" s="186"/>
      <c r="K519" s="186"/>
      <c r="L519" s="186"/>
      <c r="M519" s="186"/>
      <c r="N519" s="186"/>
      <c r="O519" s="186"/>
      <c r="P519" s="186"/>
      <c r="Q519" s="186"/>
      <c r="R519" s="186"/>
      <c r="S519" s="186"/>
      <c r="T519" s="186"/>
      <c r="U519" s="186"/>
      <c r="V519" s="186"/>
      <c r="W519" s="186"/>
      <c r="X519" s="186"/>
      <c r="Y519" s="186"/>
      <c r="Z519" s="186"/>
      <c r="AA519" s="186"/>
      <c r="AB519" s="186"/>
      <c r="AC519" s="186"/>
      <c r="AD519" s="186"/>
      <c r="AE519" s="186"/>
      <c r="AF519" s="186"/>
      <c r="AG519" s="186"/>
      <c r="AH519" s="186"/>
      <c r="AI519" s="186"/>
      <c r="AJ519" s="186"/>
      <c r="AK519" s="186"/>
      <c r="AL519" s="186"/>
      <c r="AM519" s="186"/>
      <c r="AN519" s="186"/>
    </row>
    <row r="520" spans="3:40" s="164" customFormat="1">
      <c r="C520" s="186"/>
      <c r="D520" s="186"/>
      <c r="E520" s="186"/>
      <c r="F520" s="184"/>
      <c r="G520" s="186"/>
      <c r="H520" s="184"/>
      <c r="I520" s="203"/>
      <c r="J520" s="186"/>
      <c r="K520" s="186"/>
      <c r="L520" s="186"/>
      <c r="M520" s="186"/>
      <c r="N520" s="186"/>
      <c r="O520" s="186"/>
      <c r="P520" s="186"/>
      <c r="Q520" s="186"/>
      <c r="R520" s="186"/>
      <c r="S520" s="186"/>
      <c r="T520" s="186"/>
      <c r="U520" s="186"/>
      <c r="V520" s="186"/>
      <c r="W520" s="186"/>
      <c r="X520" s="186"/>
      <c r="Y520" s="186"/>
      <c r="Z520" s="186"/>
      <c r="AA520" s="186"/>
      <c r="AB520" s="186"/>
      <c r="AC520" s="186"/>
      <c r="AD520" s="186"/>
      <c r="AE520" s="186"/>
      <c r="AF520" s="186"/>
      <c r="AG520" s="186"/>
      <c r="AH520" s="186"/>
      <c r="AI520" s="186"/>
      <c r="AJ520" s="186"/>
      <c r="AK520" s="186"/>
      <c r="AL520" s="186"/>
      <c r="AM520" s="186"/>
      <c r="AN520" s="186"/>
    </row>
    <row r="521" spans="3:40" s="164" customFormat="1">
      <c r="C521" s="186"/>
      <c r="D521" s="186"/>
      <c r="E521" s="186"/>
      <c r="F521" s="184"/>
      <c r="G521" s="186"/>
      <c r="H521" s="184"/>
      <c r="I521" s="203"/>
      <c r="J521" s="186"/>
      <c r="K521" s="186"/>
      <c r="L521" s="186"/>
      <c r="M521" s="186"/>
      <c r="N521" s="186"/>
      <c r="O521" s="186"/>
      <c r="P521" s="186"/>
      <c r="Q521" s="186"/>
      <c r="R521" s="186"/>
      <c r="S521" s="186"/>
      <c r="T521" s="186"/>
      <c r="U521" s="186"/>
      <c r="V521" s="186"/>
      <c r="W521" s="186"/>
      <c r="X521" s="186"/>
      <c r="Y521" s="186"/>
      <c r="Z521" s="186"/>
      <c r="AA521" s="186"/>
      <c r="AB521" s="186"/>
      <c r="AC521" s="186"/>
      <c r="AD521" s="186"/>
      <c r="AE521" s="186"/>
      <c r="AF521" s="186"/>
      <c r="AG521" s="186"/>
      <c r="AH521" s="186"/>
      <c r="AI521" s="186"/>
      <c r="AJ521" s="186"/>
      <c r="AK521" s="186"/>
      <c r="AL521" s="186"/>
      <c r="AM521" s="186"/>
      <c r="AN521" s="186"/>
    </row>
    <row r="522" spans="3:40" s="164" customFormat="1">
      <c r="C522" s="186"/>
      <c r="D522" s="186"/>
      <c r="E522" s="186"/>
      <c r="F522" s="184"/>
      <c r="G522" s="186"/>
      <c r="H522" s="184"/>
      <c r="I522" s="203"/>
      <c r="J522" s="186"/>
      <c r="K522" s="186"/>
      <c r="L522" s="186"/>
      <c r="M522" s="186"/>
      <c r="N522" s="186"/>
      <c r="O522" s="186"/>
      <c r="P522" s="186"/>
      <c r="Q522" s="186"/>
      <c r="R522" s="186"/>
      <c r="S522" s="186"/>
      <c r="T522" s="186"/>
      <c r="U522" s="186"/>
      <c r="V522" s="186"/>
      <c r="W522" s="186"/>
      <c r="X522" s="186"/>
      <c r="Y522" s="186"/>
      <c r="Z522" s="186"/>
      <c r="AA522" s="186"/>
      <c r="AB522" s="186"/>
      <c r="AC522" s="186"/>
      <c r="AD522" s="186"/>
      <c r="AE522" s="186"/>
      <c r="AF522" s="186"/>
      <c r="AG522" s="186"/>
      <c r="AH522" s="186"/>
      <c r="AI522" s="186"/>
      <c r="AJ522" s="186"/>
      <c r="AK522" s="186"/>
      <c r="AL522" s="186"/>
      <c r="AM522" s="186"/>
      <c r="AN522" s="186"/>
    </row>
    <row r="523" spans="3:40" s="164" customFormat="1">
      <c r="C523" s="186"/>
      <c r="D523" s="186"/>
      <c r="E523" s="186"/>
      <c r="F523" s="184"/>
      <c r="G523" s="186"/>
      <c r="H523" s="184"/>
      <c r="I523" s="203"/>
      <c r="J523" s="186"/>
      <c r="K523" s="186"/>
      <c r="L523" s="186"/>
      <c r="M523" s="186"/>
      <c r="N523" s="186"/>
      <c r="O523" s="186"/>
      <c r="P523" s="186"/>
      <c r="Q523" s="186"/>
      <c r="R523" s="186"/>
      <c r="S523" s="186"/>
      <c r="T523" s="186"/>
      <c r="U523" s="186"/>
      <c r="V523" s="186"/>
      <c r="W523" s="186"/>
      <c r="X523" s="186"/>
      <c r="Y523" s="186"/>
      <c r="Z523" s="186"/>
      <c r="AA523" s="186"/>
      <c r="AB523" s="186"/>
      <c r="AC523" s="186"/>
      <c r="AD523" s="186"/>
      <c r="AE523" s="186"/>
      <c r="AF523" s="186"/>
      <c r="AG523" s="186"/>
      <c r="AH523" s="186"/>
      <c r="AI523" s="186"/>
      <c r="AJ523" s="186"/>
      <c r="AK523" s="186"/>
      <c r="AL523" s="186"/>
      <c r="AM523" s="186"/>
      <c r="AN523" s="186"/>
    </row>
    <row r="524" spans="3:40" s="164" customFormat="1">
      <c r="C524" s="186"/>
      <c r="D524" s="186"/>
      <c r="E524" s="186"/>
      <c r="F524" s="184"/>
      <c r="G524" s="186"/>
      <c r="H524" s="184"/>
      <c r="I524" s="203"/>
      <c r="J524" s="186"/>
      <c r="K524" s="186"/>
      <c r="L524" s="186"/>
      <c r="M524" s="186"/>
      <c r="N524" s="186"/>
      <c r="O524" s="186"/>
      <c r="P524" s="186"/>
      <c r="Q524" s="186"/>
      <c r="R524" s="186"/>
      <c r="S524" s="186"/>
      <c r="T524" s="186"/>
      <c r="U524" s="186"/>
      <c r="V524" s="186"/>
      <c r="W524" s="186"/>
      <c r="X524" s="186"/>
      <c r="Y524" s="186"/>
      <c r="Z524" s="186"/>
      <c r="AA524" s="186"/>
      <c r="AB524" s="186"/>
      <c r="AC524" s="186"/>
      <c r="AD524" s="186"/>
      <c r="AE524" s="186"/>
      <c r="AF524" s="186"/>
      <c r="AG524" s="186"/>
      <c r="AH524" s="186"/>
      <c r="AI524" s="186"/>
      <c r="AJ524" s="186"/>
      <c r="AK524" s="186"/>
      <c r="AL524" s="186"/>
      <c r="AM524" s="186"/>
      <c r="AN524" s="186"/>
    </row>
    <row r="525" spans="3:40" s="164" customFormat="1">
      <c r="C525" s="186"/>
      <c r="D525" s="186"/>
      <c r="E525" s="186"/>
      <c r="F525" s="184"/>
      <c r="G525" s="186"/>
      <c r="H525" s="184"/>
      <c r="I525" s="203"/>
      <c r="J525" s="186"/>
      <c r="K525" s="186"/>
      <c r="L525" s="186"/>
      <c r="M525" s="186"/>
      <c r="N525" s="186"/>
      <c r="O525" s="186"/>
      <c r="P525" s="186"/>
      <c r="Q525" s="186"/>
      <c r="R525" s="186"/>
      <c r="S525" s="186"/>
      <c r="T525" s="186"/>
      <c r="U525" s="186"/>
      <c r="V525" s="186"/>
      <c r="W525" s="186"/>
      <c r="X525" s="186"/>
      <c r="Y525" s="186"/>
      <c r="Z525" s="186"/>
      <c r="AA525" s="186"/>
      <c r="AB525" s="186"/>
      <c r="AC525" s="186"/>
      <c r="AD525" s="186"/>
      <c r="AE525" s="186"/>
      <c r="AF525" s="186"/>
      <c r="AG525" s="186"/>
      <c r="AH525" s="186"/>
      <c r="AI525" s="186"/>
      <c r="AJ525" s="186"/>
      <c r="AK525" s="186"/>
      <c r="AL525" s="186"/>
      <c r="AM525" s="186"/>
      <c r="AN525" s="186"/>
    </row>
    <row r="526" spans="3:40" s="164" customFormat="1">
      <c r="C526" s="186"/>
      <c r="D526" s="186"/>
      <c r="E526" s="186"/>
      <c r="F526" s="184"/>
      <c r="G526" s="186"/>
      <c r="H526" s="184"/>
      <c r="I526" s="203"/>
      <c r="J526" s="186"/>
      <c r="K526" s="186"/>
      <c r="L526" s="186"/>
      <c r="M526" s="186"/>
      <c r="N526" s="186"/>
      <c r="O526" s="186"/>
      <c r="P526" s="186"/>
      <c r="Q526" s="186"/>
      <c r="R526" s="186"/>
      <c r="S526" s="186"/>
      <c r="T526" s="186"/>
      <c r="U526" s="186"/>
      <c r="V526" s="186"/>
      <c r="W526" s="186"/>
      <c r="X526" s="186"/>
      <c r="Y526" s="186"/>
      <c r="Z526" s="186"/>
      <c r="AA526" s="186"/>
      <c r="AB526" s="186"/>
      <c r="AC526" s="186"/>
      <c r="AD526" s="186"/>
      <c r="AE526" s="186"/>
      <c r="AF526" s="186"/>
      <c r="AG526" s="186"/>
      <c r="AH526" s="186"/>
      <c r="AI526" s="186"/>
      <c r="AJ526" s="186"/>
      <c r="AK526" s="186"/>
      <c r="AL526" s="186"/>
      <c r="AM526" s="186"/>
      <c r="AN526" s="186"/>
    </row>
    <row r="527" spans="3:40" s="164" customFormat="1">
      <c r="C527" s="186"/>
      <c r="D527" s="186"/>
      <c r="E527" s="186"/>
      <c r="F527" s="184"/>
      <c r="G527" s="186"/>
      <c r="H527" s="184"/>
      <c r="I527" s="203"/>
      <c r="J527" s="186"/>
      <c r="K527" s="186"/>
      <c r="L527" s="186"/>
      <c r="M527" s="186"/>
      <c r="N527" s="186"/>
      <c r="O527" s="186"/>
      <c r="P527" s="186"/>
      <c r="Q527" s="186"/>
      <c r="R527" s="186"/>
      <c r="S527" s="186"/>
      <c r="T527" s="186"/>
      <c r="U527" s="186"/>
      <c r="V527" s="186"/>
      <c r="W527" s="186"/>
      <c r="X527" s="186"/>
      <c r="Y527" s="186"/>
      <c r="Z527" s="186"/>
      <c r="AA527" s="186"/>
      <c r="AB527" s="186"/>
      <c r="AC527" s="186"/>
      <c r="AD527" s="186"/>
      <c r="AE527" s="186"/>
      <c r="AF527" s="186"/>
      <c r="AG527" s="186"/>
      <c r="AH527" s="186"/>
      <c r="AI527" s="186"/>
      <c r="AJ527" s="186"/>
      <c r="AK527" s="186"/>
      <c r="AL527" s="186"/>
      <c r="AM527" s="186"/>
      <c r="AN527" s="186"/>
    </row>
    <row r="528" spans="3:40" s="164" customFormat="1">
      <c r="C528" s="186"/>
      <c r="D528" s="186"/>
      <c r="E528" s="186"/>
      <c r="F528" s="184"/>
      <c r="G528" s="186"/>
      <c r="H528" s="184"/>
      <c r="I528" s="203"/>
      <c r="J528" s="186"/>
      <c r="K528" s="186"/>
      <c r="L528" s="186"/>
      <c r="M528" s="186"/>
      <c r="N528" s="186"/>
      <c r="O528" s="186"/>
      <c r="P528" s="186"/>
      <c r="Q528" s="186"/>
      <c r="R528" s="186"/>
      <c r="S528" s="186"/>
      <c r="T528" s="186"/>
      <c r="U528" s="186"/>
      <c r="V528" s="186"/>
      <c r="W528" s="186"/>
      <c r="X528" s="186"/>
      <c r="Y528" s="186"/>
      <c r="Z528" s="186"/>
      <c r="AA528" s="186"/>
      <c r="AB528" s="186"/>
      <c r="AC528" s="186"/>
      <c r="AD528" s="186"/>
      <c r="AE528" s="186"/>
      <c r="AF528" s="186"/>
      <c r="AG528" s="186"/>
      <c r="AH528" s="186"/>
      <c r="AI528" s="186"/>
      <c r="AJ528" s="186"/>
      <c r="AK528" s="186"/>
      <c r="AL528" s="186"/>
      <c r="AM528" s="186"/>
      <c r="AN528" s="186"/>
    </row>
    <row r="529" spans="3:40" s="164" customFormat="1">
      <c r="C529" s="186"/>
      <c r="D529" s="186"/>
      <c r="E529" s="186"/>
      <c r="F529" s="184"/>
      <c r="G529" s="186"/>
      <c r="H529" s="184"/>
      <c r="I529" s="203"/>
      <c r="J529" s="186"/>
      <c r="K529" s="186"/>
      <c r="L529" s="186"/>
      <c r="M529" s="186"/>
      <c r="N529" s="186"/>
      <c r="O529" s="186"/>
      <c r="P529" s="186"/>
      <c r="Q529" s="186"/>
      <c r="R529" s="186"/>
      <c r="S529" s="186"/>
      <c r="T529" s="186"/>
      <c r="U529" s="186"/>
      <c r="V529" s="186"/>
      <c r="W529" s="186"/>
      <c r="X529" s="186"/>
      <c r="Y529" s="186"/>
      <c r="Z529" s="186"/>
      <c r="AA529" s="186"/>
      <c r="AB529" s="186"/>
      <c r="AC529" s="186"/>
      <c r="AD529" s="186"/>
      <c r="AE529" s="186"/>
      <c r="AF529" s="186"/>
      <c r="AG529" s="186"/>
      <c r="AH529" s="186"/>
      <c r="AI529" s="186"/>
      <c r="AJ529" s="186"/>
      <c r="AK529" s="186"/>
      <c r="AL529" s="186"/>
      <c r="AM529" s="186"/>
      <c r="AN529" s="186"/>
    </row>
    <row r="530" spans="3:40" s="164" customFormat="1">
      <c r="C530" s="186"/>
      <c r="D530" s="186"/>
      <c r="E530" s="186"/>
      <c r="F530" s="184"/>
      <c r="G530" s="186"/>
      <c r="H530" s="184"/>
      <c r="I530" s="203"/>
      <c r="J530" s="186"/>
      <c r="K530" s="186"/>
      <c r="L530" s="186"/>
      <c r="M530" s="186"/>
      <c r="N530" s="186"/>
      <c r="O530" s="186"/>
      <c r="P530" s="186"/>
      <c r="Q530" s="186"/>
      <c r="R530" s="186"/>
      <c r="S530" s="186"/>
      <c r="T530" s="186"/>
      <c r="U530" s="186"/>
      <c r="V530" s="186"/>
      <c r="W530" s="186"/>
      <c r="X530" s="186"/>
      <c r="Y530" s="186"/>
      <c r="Z530" s="186"/>
      <c r="AA530" s="186"/>
      <c r="AB530" s="186"/>
      <c r="AC530" s="186"/>
      <c r="AD530" s="186"/>
      <c r="AE530" s="186"/>
      <c r="AF530" s="186"/>
      <c r="AG530" s="186"/>
      <c r="AH530" s="186"/>
      <c r="AI530" s="186"/>
      <c r="AJ530" s="186"/>
      <c r="AK530" s="186"/>
      <c r="AL530" s="186"/>
      <c r="AM530" s="186"/>
      <c r="AN530" s="186"/>
    </row>
    <row r="531" spans="3:40" s="164" customFormat="1">
      <c r="C531" s="186"/>
      <c r="D531" s="186"/>
      <c r="E531" s="186"/>
      <c r="F531" s="184"/>
      <c r="G531" s="186"/>
      <c r="H531" s="184"/>
      <c r="I531" s="203"/>
      <c r="J531" s="186"/>
      <c r="K531" s="186"/>
      <c r="L531" s="186"/>
      <c r="M531" s="186"/>
      <c r="N531" s="186"/>
      <c r="O531" s="186"/>
      <c r="P531" s="186"/>
      <c r="Q531" s="186"/>
      <c r="R531" s="186"/>
      <c r="S531" s="186"/>
      <c r="T531" s="186"/>
      <c r="U531" s="186"/>
      <c r="V531" s="186"/>
      <c r="W531" s="186"/>
      <c r="X531" s="186"/>
      <c r="Y531" s="186"/>
      <c r="Z531" s="186"/>
      <c r="AA531" s="186"/>
      <c r="AB531" s="186"/>
      <c r="AC531" s="186"/>
      <c r="AD531" s="186"/>
      <c r="AE531" s="186"/>
      <c r="AF531" s="186"/>
      <c r="AG531" s="186"/>
      <c r="AH531" s="186"/>
      <c r="AI531" s="186"/>
      <c r="AJ531" s="186"/>
      <c r="AK531" s="186"/>
      <c r="AL531" s="186"/>
      <c r="AM531" s="186"/>
      <c r="AN531" s="186"/>
    </row>
    <row r="532" spans="3:40" s="164" customFormat="1">
      <c r="C532" s="186"/>
      <c r="D532" s="186"/>
      <c r="E532" s="186"/>
      <c r="F532" s="184"/>
      <c r="G532" s="186"/>
      <c r="H532" s="184"/>
      <c r="I532" s="203"/>
      <c r="J532" s="186"/>
      <c r="K532" s="186"/>
      <c r="L532" s="186"/>
      <c r="M532" s="186"/>
      <c r="N532" s="186"/>
      <c r="O532" s="186"/>
      <c r="P532" s="186"/>
      <c r="Q532" s="186"/>
      <c r="R532" s="186"/>
      <c r="S532" s="186"/>
      <c r="T532" s="186"/>
      <c r="U532" s="186"/>
      <c r="V532" s="186"/>
      <c r="W532" s="186"/>
      <c r="X532" s="186"/>
      <c r="Y532" s="186"/>
      <c r="Z532" s="186"/>
      <c r="AA532" s="186"/>
      <c r="AB532" s="186"/>
      <c r="AC532" s="186"/>
      <c r="AD532" s="186"/>
      <c r="AE532" s="186"/>
      <c r="AF532" s="186"/>
      <c r="AG532" s="186"/>
      <c r="AH532" s="186"/>
      <c r="AI532" s="186"/>
      <c r="AJ532" s="186"/>
      <c r="AK532" s="186"/>
      <c r="AL532" s="186"/>
      <c r="AM532" s="186"/>
      <c r="AN532" s="186"/>
    </row>
    <row r="533" spans="3:40" s="164" customFormat="1">
      <c r="C533" s="186"/>
      <c r="D533" s="186"/>
      <c r="E533" s="186"/>
      <c r="F533" s="184"/>
      <c r="G533" s="186"/>
      <c r="H533" s="184"/>
      <c r="I533" s="203"/>
      <c r="J533" s="186"/>
      <c r="K533" s="186"/>
      <c r="L533" s="186"/>
      <c r="M533" s="186"/>
      <c r="N533" s="186"/>
      <c r="O533" s="186"/>
      <c r="P533" s="186"/>
      <c r="Q533" s="186"/>
      <c r="R533" s="186"/>
      <c r="S533" s="186"/>
      <c r="T533" s="186"/>
      <c r="U533" s="186"/>
      <c r="V533" s="186"/>
      <c r="W533" s="186"/>
      <c r="X533" s="186"/>
      <c r="Y533" s="186"/>
      <c r="Z533" s="186"/>
      <c r="AA533" s="186"/>
      <c r="AB533" s="186"/>
      <c r="AC533" s="186"/>
      <c r="AD533" s="186"/>
      <c r="AE533" s="186"/>
      <c r="AF533" s="186"/>
      <c r="AG533" s="186"/>
      <c r="AH533" s="186"/>
      <c r="AI533" s="186"/>
      <c r="AJ533" s="186"/>
      <c r="AK533" s="186"/>
      <c r="AL533" s="186"/>
      <c r="AM533" s="186"/>
      <c r="AN533" s="186"/>
    </row>
    <row r="534" spans="3:40" s="164" customFormat="1">
      <c r="C534" s="186"/>
      <c r="D534" s="186"/>
      <c r="E534" s="186"/>
      <c r="F534" s="184"/>
      <c r="G534" s="186"/>
      <c r="H534" s="184"/>
      <c r="I534" s="203"/>
      <c r="J534" s="186"/>
      <c r="K534" s="186"/>
      <c r="L534" s="186"/>
      <c r="M534" s="186"/>
      <c r="N534" s="186"/>
      <c r="O534" s="186"/>
      <c r="P534" s="186"/>
      <c r="Q534" s="186"/>
      <c r="R534" s="186"/>
      <c r="S534" s="186"/>
      <c r="T534" s="186"/>
      <c r="U534" s="186"/>
      <c r="V534" s="186"/>
      <c r="W534" s="186"/>
      <c r="X534" s="186"/>
      <c r="Y534" s="186"/>
      <c r="Z534" s="186"/>
      <c r="AA534" s="186"/>
      <c r="AB534" s="186"/>
      <c r="AC534" s="186"/>
      <c r="AD534" s="186"/>
      <c r="AE534" s="186"/>
      <c r="AF534" s="186"/>
      <c r="AG534" s="186"/>
      <c r="AH534" s="186"/>
      <c r="AI534" s="186"/>
      <c r="AJ534" s="186"/>
      <c r="AK534" s="186"/>
      <c r="AL534" s="186"/>
      <c r="AM534" s="186"/>
      <c r="AN534" s="186"/>
    </row>
    <row r="535" spans="3:40" s="164" customFormat="1">
      <c r="C535" s="186"/>
      <c r="D535" s="186"/>
      <c r="E535" s="186"/>
      <c r="F535" s="184"/>
      <c r="G535" s="186"/>
      <c r="H535" s="184"/>
      <c r="I535" s="203"/>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row>
    <row r="536" spans="3:40" s="164" customFormat="1">
      <c r="C536" s="186"/>
      <c r="D536" s="186"/>
      <c r="E536" s="186"/>
      <c r="F536" s="184"/>
      <c r="G536" s="186"/>
      <c r="H536" s="184"/>
      <c r="I536" s="203"/>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row>
    <row r="537" spans="3:40" s="164" customFormat="1">
      <c r="C537" s="186"/>
      <c r="D537" s="186"/>
      <c r="E537" s="186"/>
      <c r="F537" s="184"/>
      <c r="G537" s="186"/>
      <c r="H537" s="184"/>
      <c r="I537" s="203"/>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row>
    <row r="538" spans="3:40" s="164" customFormat="1">
      <c r="C538" s="186"/>
      <c r="D538" s="186"/>
      <c r="E538" s="186"/>
      <c r="F538" s="184"/>
      <c r="G538" s="186"/>
      <c r="H538" s="184"/>
      <c r="I538" s="203"/>
      <c r="J538" s="186"/>
      <c r="K538" s="186"/>
      <c r="L538" s="186"/>
      <c r="M538" s="186"/>
      <c r="N538" s="186"/>
      <c r="O538" s="186"/>
      <c r="P538" s="186"/>
      <c r="Q538" s="186"/>
      <c r="R538" s="186"/>
      <c r="S538" s="186"/>
      <c r="T538" s="186"/>
      <c r="U538" s="186"/>
      <c r="V538" s="186"/>
      <c r="W538" s="186"/>
      <c r="X538" s="186"/>
      <c r="Y538" s="186"/>
      <c r="Z538" s="186"/>
      <c r="AA538" s="186"/>
      <c r="AB538" s="186"/>
      <c r="AC538" s="186"/>
      <c r="AD538" s="186"/>
      <c r="AE538" s="186"/>
      <c r="AF538" s="186"/>
      <c r="AG538" s="186"/>
      <c r="AH538" s="186"/>
      <c r="AI538" s="186"/>
      <c r="AJ538" s="186"/>
      <c r="AK538" s="186"/>
      <c r="AL538" s="186"/>
      <c r="AM538" s="186"/>
      <c r="AN538" s="186"/>
    </row>
    <row r="539" spans="3:40" s="164" customFormat="1">
      <c r="C539" s="186"/>
      <c r="D539" s="186"/>
      <c r="E539" s="186"/>
      <c r="F539" s="184"/>
      <c r="G539" s="186"/>
      <c r="H539" s="184"/>
      <c r="I539" s="203"/>
      <c r="J539" s="186"/>
      <c r="K539" s="186"/>
      <c r="L539" s="186"/>
      <c r="M539" s="186"/>
      <c r="N539" s="186"/>
      <c r="O539" s="186"/>
      <c r="P539" s="186"/>
      <c r="Q539" s="186"/>
      <c r="R539" s="186"/>
      <c r="S539" s="186"/>
      <c r="T539" s="186"/>
      <c r="U539" s="186"/>
      <c r="V539" s="186"/>
      <c r="W539" s="186"/>
      <c r="X539" s="186"/>
      <c r="Y539" s="186"/>
      <c r="Z539" s="186"/>
      <c r="AA539" s="186"/>
      <c r="AB539" s="186"/>
      <c r="AC539" s="186"/>
      <c r="AD539" s="186"/>
      <c r="AE539" s="186"/>
      <c r="AF539" s="186"/>
      <c r="AG539" s="186"/>
      <c r="AH539" s="186"/>
      <c r="AI539" s="186"/>
      <c r="AJ539" s="186"/>
      <c r="AK539" s="186"/>
      <c r="AL539" s="186"/>
      <c r="AM539" s="186"/>
      <c r="AN539" s="186"/>
    </row>
    <row r="540" spans="3:40" s="164" customFormat="1">
      <c r="C540" s="186"/>
      <c r="D540" s="186"/>
      <c r="E540" s="186"/>
      <c r="F540" s="184"/>
      <c r="G540" s="186"/>
      <c r="H540" s="184"/>
      <c r="I540" s="203"/>
      <c r="J540" s="186"/>
      <c r="K540" s="186"/>
      <c r="L540" s="186"/>
      <c r="M540" s="186"/>
      <c r="N540" s="186"/>
      <c r="O540" s="186"/>
      <c r="P540" s="186"/>
      <c r="Q540" s="186"/>
      <c r="R540" s="186"/>
      <c r="S540" s="186"/>
      <c r="T540" s="186"/>
      <c r="U540" s="186"/>
      <c r="V540" s="186"/>
      <c r="W540" s="186"/>
      <c r="X540" s="186"/>
      <c r="Y540" s="186"/>
      <c r="Z540" s="186"/>
      <c r="AA540" s="186"/>
      <c r="AB540" s="186"/>
      <c r="AC540" s="186"/>
      <c r="AD540" s="186"/>
      <c r="AE540" s="186"/>
      <c r="AF540" s="186"/>
      <c r="AG540" s="186"/>
      <c r="AH540" s="186"/>
      <c r="AI540" s="186"/>
      <c r="AJ540" s="186"/>
      <c r="AK540" s="186"/>
      <c r="AL540" s="186"/>
      <c r="AM540" s="186"/>
      <c r="AN540" s="186"/>
    </row>
    <row r="541" spans="3:40" s="164" customFormat="1">
      <c r="C541" s="186"/>
      <c r="D541" s="186"/>
      <c r="E541" s="186"/>
      <c r="F541" s="184"/>
      <c r="G541" s="186"/>
      <c r="H541" s="184"/>
      <c r="I541" s="203"/>
      <c r="J541" s="186"/>
      <c r="K541" s="186"/>
      <c r="L541" s="186"/>
      <c r="M541" s="186"/>
      <c r="N541" s="186"/>
      <c r="O541" s="186"/>
      <c r="P541" s="186"/>
      <c r="Q541" s="186"/>
      <c r="R541" s="186"/>
      <c r="S541" s="186"/>
      <c r="T541" s="186"/>
      <c r="U541" s="186"/>
      <c r="V541" s="186"/>
      <c r="W541" s="186"/>
      <c r="X541" s="186"/>
      <c r="Y541" s="186"/>
      <c r="Z541" s="186"/>
      <c r="AA541" s="186"/>
      <c r="AB541" s="186"/>
      <c r="AC541" s="186"/>
      <c r="AD541" s="186"/>
      <c r="AE541" s="186"/>
      <c r="AF541" s="186"/>
      <c r="AG541" s="186"/>
      <c r="AH541" s="186"/>
      <c r="AI541" s="186"/>
      <c r="AJ541" s="186"/>
      <c r="AK541" s="186"/>
      <c r="AL541" s="186"/>
      <c r="AM541" s="186"/>
      <c r="AN541" s="186"/>
    </row>
    <row r="542" spans="3:40" s="164" customFormat="1">
      <c r="C542" s="186"/>
      <c r="D542" s="186"/>
      <c r="E542" s="186"/>
      <c r="F542" s="184"/>
      <c r="G542" s="186"/>
      <c r="H542" s="184"/>
      <c r="I542" s="203"/>
      <c r="J542" s="186"/>
      <c r="K542" s="186"/>
      <c r="L542" s="186"/>
      <c r="M542" s="186"/>
      <c r="N542" s="186"/>
      <c r="O542" s="186"/>
      <c r="P542" s="186"/>
      <c r="Q542" s="186"/>
      <c r="R542" s="186"/>
      <c r="S542" s="186"/>
      <c r="T542" s="186"/>
      <c r="U542" s="186"/>
      <c r="V542" s="186"/>
      <c r="W542" s="186"/>
      <c r="X542" s="186"/>
      <c r="Y542" s="186"/>
      <c r="Z542" s="186"/>
      <c r="AA542" s="186"/>
      <c r="AB542" s="186"/>
      <c r="AC542" s="186"/>
      <c r="AD542" s="186"/>
      <c r="AE542" s="186"/>
      <c r="AF542" s="186"/>
      <c r="AG542" s="186"/>
      <c r="AH542" s="186"/>
      <c r="AI542" s="186"/>
      <c r="AJ542" s="186"/>
      <c r="AK542" s="186"/>
      <c r="AL542" s="186"/>
      <c r="AM542" s="186"/>
      <c r="AN542" s="186"/>
    </row>
    <row r="543" spans="3:40" s="164" customFormat="1">
      <c r="C543" s="186"/>
      <c r="D543" s="186"/>
      <c r="E543" s="186"/>
      <c r="F543" s="184"/>
      <c r="G543" s="186"/>
      <c r="H543" s="184"/>
      <c r="I543" s="203"/>
      <c r="J543" s="186"/>
      <c r="K543" s="186"/>
      <c r="L543" s="186"/>
      <c r="M543" s="186"/>
      <c r="N543" s="186"/>
      <c r="O543" s="186"/>
      <c r="P543" s="186"/>
      <c r="Q543" s="186"/>
      <c r="R543" s="186"/>
      <c r="S543" s="186"/>
      <c r="T543" s="186"/>
      <c r="U543" s="186"/>
      <c r="V543" s="186"/>
      <c r="W543" s="186"/>
      <c r="X543" s="186"/>
      <c r="Y543" s="186"/>
      <c r="Z543" s="186"/>
      <c r="AA543" s="186"/>
      <c r="AB543" s="186"/>
      <c r="AC543" s="186"/>
      <c r="AD543" s="186"/>
      <c r="AE543" s="186"/>
      <c r="AF543" s="186"/>
      <c r="AG543" s="186"/>
      <c r="AH543" s="186"/>
      <c r="AI543" s="186"/>
      <c r="AJ543" s="186"/>
      <c r="AK543" s="186"/>
      <c r="AL543" s="186"/>
      <c r="AM543" s="186"/>
      <c r="AN543" s="186"/>
    </row>
    <row r="544" spans="3:40" s="164" customFormat="1">
      <c r="C544" s="186"/>
      <c r="D544" s="186"/>
      <c r="E544" s="186"/>
      <c r="F544" s="184"/>
      <c r="G544" s="186"/>
      <c r="H544" s="184"/>
      <c r="I544" s="203"/>
      <c r="J544" s="186"/>
      <c r="K544" s="186"/>
      <c r="L544" s="186"/>
      <c r="M544" s="186"/>
      <c r="N544" s="186"/>
      <c r="O544" s="186"/>
      <c r="P544" s="186"/>
      <c r="Q544" s="186"/>
      <c r="R544" s="186"/>
      <c r="S544" s="186"/>
      <c r="T544" s="186"/>
      <c r="U544" s="186"/>
      <c r="V544" s="186"/>
      <c r="W544" s="186"/>
      <c r="X544" s="186"/>
      <c r="Y544" s="186"/>
      <c r="Z544" s="186"/>
      <c r="AA544" s="186"/>
      <c r="AB544" s="186"/>
      <c r="AC544" s="186"/>
      <c r="AD544" s="186"/>
      <c r="AE544" s="186"/>
      <c r="AF544" s="186"/>
      <c r="AG544" s="186"/>
      <c r="AH544" s="186"/>
      <c r="AI544" s="186"/>
      <c r="AJ544" s="186"/>
      <c r="AK544" s="186"/>
      <c r="AL544" s="186"/>
      <c r="AM544" s="186"/>
      <c r="AN544" s="186"/>
    </row>
    <row r="545" spans="3:40" s="164" customFormat="1">
      <c r="C545" s="186"/>
      <c r="D545" s="186"/>
      <c r="E545" s="186"/>
      <c r="F545" s="184"/>
      <c r="G545" s="186"/>
      <c r="H545" s="184"/>
      <c r="I545" s="203"/>
      <c r="J545" s="186"/>
      <c r="K545" s="186"/>
      <c r="L545" s="186"/>
      <c r="M545" s="186"/>
      <c r="N545" s="186"/>
      <c r="O545" s="186"/>
      <c r="P545" s="186"/>
      <c r="Q545" s="186"/>
      <c r="R545" s="186"/>
      <c r="S545" s="186"/>
      <c r="T545" s="186"/>
      <c r="U545" s="186"/>
      <c r="V545" s="186"/>
      <c r="W545" s="186"/>
      <c r="X545" s="186"/>
      <c r="Y545" s="186"/>
      <c r="Z545" s="186"/>
      <c r="AA545" s="186"/>
      <c r="AB545" s="186"/>
      <c r="AC545" s="186"/>
      <c r="AD545" s="186"/>
      <c r="AE545" s="186"/>
      <c r="AF545" s="186"/>
      <c r="AG545" s="186"/>
      <c r="AH545" s="186"/>
      <c r="AI545" s="186"/>
      <c r="AJ545" s="186"/>
      <c r="AK545" s="186"/>
      <c r="AL545" s="186"/>
      <c r="AM545" s="186"/>
      <c r="AN545" s="186"/>
    </row>
    <row r="546" spans="3:40" s="164" customFormat="1">
      <c r="C546" s="186"/>
      <c r="D546" s="186"/>
      <c r="E546" s="186"/>
      <c r="F546" s="184"/>
      <c r="G546" s="186"/>
      <c r="H546" s="184"/>
      <c r="I546" s="203"/>
      <c r="J546" s="186"/>
      <c r="K546" s="186"/>
      <c r="L546" s="186"/>
      <c r="M546" s="186"/>
      <c r="N546" s="186"/>
      <c r="O546" s="186"/>
      <c r="P546" s="186"/>
      <c r="Q546" s="186"/>
      <c r="R546" s="186"/>
      <c r="S546" s="186"/>
      <c r="T546" s="186"/>
      <c r="U546" s="186"/>
      <c r="V546" s="186"/>
      <c r="W546" s="186"/>
      <c r="X546" s="186"/>
      <c r="Y546" s="186"/>
      <c r="Z546" s="186"/>
      <c r="AA546" s="186"/>
      <c r="AB546" s="186"/>
      <c r="AC546" s="186"/>
      <c r="AD546" s="186"/>
      <c r="AE546" s="186"/>
      <c r="AF546" s="186"/>
      <c r="AG546" s="186"/>
      <c r="AH546" s="186"/>
      <c r="AI546" s="186"/>
      <c r="AJ546" s="186"/>
      <c r="AK546" s="186"/>
      <c r="AL546" s="186"/>
      <c r="AM546" s="186"/>
      <c r="AN546" s="186"/>
    </row>
    <row r="547" spans="3:40" s="164" customFormat="1">
      <c r="C547" s="186"/>
      <c r="D547" s="186"/>
      <c r="E547" s="186"/>
      <c r="F547" s="184"/>
      <c r="G547" s="186"/>
      <c r="H547" s="184"/>
      <c r="I547" s="203"/>
      <c r="J547" s="186"/>
      <c r="K547" s="186"/>
      <c r="L547" s="186"/>
      <c r="M547" s="186"/>
      <c r="N547" s="186"/>
      <c r="O547" s="186"/>
      <c r="P547" s="186"/>
      <c r="Q547" s="186"/>
      <c r="R547" s="186"/>
      <c r="S547" s="186"/>
      <c r="T547" s="186"/>
      <c r="U547" s="186"/>
      <c r="V547" s="186"/>
      <c r="W547" s="186"/>
      <c r="X547" s="186"/>
      <c r="Y547" s="186"/>
      <c r="Z547" s="186"/>
      <c r="AA547" s="186"/>
      <c r="AB547" s="186"/>
      <c r="AC547" s="186"/>
      <c r="AD547" s="186"/>
      <c r="AE547" s="186"/>
      <c r="AF547" s="186"/>
      <c r="AG547" s="186"/>
      <c r="AH547" s="186"/>
      <c r="AI547" s="186"/>
      <c r="AJ547" s="186"/>
      <c r="AK547" s="186"/>
      <c r="AL547" s="186"/>
      <c r="AM547" s="186"/>
      <c r="AN547" s="186"/>
    </row>
    <row r="548" spans="3:40" s="164" customFormat="1">
      <c r="C548" s="186"/>
      <c r="D548" s="186"/>
      <c r="E548" s="186"/>
      <c r="F548" s="184"/>
      <c r="G548" s="186"/>
      <c r="H548" s="184"/>
      <c r="I548" s="203"/>
      <c r="J548" s="186"/>
      <c r="K548" s="186"/>
      <c r="L548" s="186"/>
      <c r="M548" s="186"/>
      <c r="N548" s="186"/>
      <c r="O548" s="186"/>
      <c r="P548" s="186"/>
      <c r="Q548" s="186"/>
      <c r="R548" s="186"/>
      <c r="S548" s="186"/>
      <c r="T548" s="186"/>
      <c r="U548" s="186"/>
      <c r="V548" s="186"/>
      <c r="W548" s="186"/>
      <c r="X548" s="186"/>
      <c r="Y548" s="186"/>
      <c r="Z548" s="186"/>
      <c r="AA548" s="186"/>
      <c r="AB548" s="186"/>
      <c r="AC548" s="186"/>
      <c r="AD548" s="186"/>
      <c r="AE548" s="186"/>
      <c r="AF548" s="186"/>
      <c r="AG548" s="186"/>
      <c r="AH548" s="186"/>
      <c r="AI548" s="186"/>
      <c r="AJ548" s="186"/>
      <c r="AK548" s="186"/>
      <c r="AL548" s="186"/>
      <c r="AM548" s="186"/>
      <c r="AN548" s="186"/>
    </row>
    <row r="549" spans="3:40" s="164" customFormat="1">
      <c r="C549" s="186"/>
      <c r="D549" s="186"/>
      <c r="E549" s="186"/>
      <c r="F549" s="184"/>
      <c r="G549" s="186"/>
      <c r="H549" s="184"/>
      <c r="I549" s="203"/>
      <c r="J549" s="186"/>
      <c r="K549" s="186"/>
      <c r="L549" s="186"/>
      <c r="M549" s="186"/>
      <c r="N549" s="186"/>
      <c r="O549" s="186"/>
      <c r="P549" s="186"/>
      <c r="Q549" s="186"/>
      <c r="R549" s="186"/>
      <c r="S549" s="186"/>
      <c r="T549" s="186"/>
      <c r="U549" s="186"/>
      <c r="V549" s="186"/>
      <c r="W549" s="186"/>
      <c r="X549" s="186"/>
      <c r="Y549" s="186"/>
      <c r="Z549" s="186"/>
      <c r="AA549" s="186"/>
      <c r="AB549" s="186"/>
      <c r="AC549" s="186"/>
      <c r="AD549" s="186"/>
      <c r="AE549" s="186"/>
      <c r="AF549" s="186"/>
      <c r="AG549" s="186"/>
      <c r="AH549" s="186"/>
      <c r="AI549" s="186"/>
      <c r="AJ549" s="186"/>
      <c r="AK549" s="186"/>
      <c r="AL549" s="186"/>
      <c r="AM549" s="186"/>
      <c r="AN549" s="186"/>
    </row>
    <row r="550" spans="3:40" s="164" customFormat="1">
      <c r="C550" s="186"/>
      <c r="D550" s="186"/>
      <c r="E550" s="186"/>
      <c r="F550" s="184"/>
      <c r="G550" s="186"/>
      <c r="H550" s="184"/>
      <c r="I550" s="203"/>
      <c r="J550" s="186"/>
      <c r="K550" s="186"/>
      <c r="L550" s="186"/>
      <c r="M550" s="186"/>
      <c r="N550" s="186"/>
      <c r="O550" s="186"/>
      <c r="P550" s="186"/>
      <c r="Q550" s="186"/>
      <c r="R550" s="186"/>
      <c r="S550" s="186"/>
      <c r="T550" s="186"/>
      <c r="U550" s="186"/>
      <c r="V550" s="186"/>
      <c r="W550" s="186"/>
      <c r="X550" s="186"/>
      <c r="Y550" s="186"/>
      <c r="Z550" s="186"/>
      <c r="AA550" s="186"/>
      <c r="AB550" s="186"/>
      <c r="AC550" s="186"/>
      <c r="AD550" s="186"/>
      <c r="AE550" s="186"/>
      <c r="AF550" s="186"/>
      <c r="AG550" s="186"/>
      <c r="AH550" s="186"/>
      <c r="AI550" s="186"/>
      <c r="AJ550" s="186"/>
      <c r="AK550" s="186"/>
      <c r="AL550" s="186"/>
      <c r="AM550" s="186"/>
      <c r="AN550" s="186"/>
    </row>
    <row r="551" spans="3:40" s="164" customFormat="1">
      <c r="C551" s="186"/>
      <c r="D551" s="186"/>
      <c r="E551" s="186"/>
      <c r="F551" s="184"/>
      <c r="G551" s="186"/>
      <c r="H551" s="184"/>
      <c r="I551" s="203"/>
      <c r="J551" s="186"/>
      <c r="K551" s="186"/>
      <c r="L551" s="186"/>
      <c r="M551" s="186"/>
      <c r="N551" s="186"/>
      <c r="O551" s="186"/>
      <c r="P551" s="186"/>
      <c r="Q551" s="186"/>
      <c r="R551" s="186"/>
      <c r="S551" s="186"/>
      <c r="T551" s="186"/>
      <c r="U551" s="186"/>
      <c r="V551" s="186"/>
      <c r="W551" s="186"/>
      <c r="X551" s="186"/>
      <c r="Y551" s="186"/>
      <c r="Z551" s="186"/>
      <c r="AA551" s="186"/>
      <c r="AB551" s="186"/>
      <c r="AC551" s="186"/>
      <c r="AD551" s="186"/>
      <c r="AE551" s="186"/>
      <c r="AF551" s="186"/>
      <c r="AG551" s="186"/>
      <c r="AH551" s="186"/>
      <c r="AI551" s="186"/>
      <c r="AJ551" s="186"/>
      <c r="AK551" s="186"/>
      <c r="AL551" s="186"/>
      <c r="AM551" s="186"/>
      <c r="AN551" s="186"/>
    </row>
    <row r="552" spans="3:40" s="164" customFormat="1">
      <c r="C552" s="186"/>
      <c r="D552" s="186"/>
      <c r="E552" s="186"/>
      <c r="F552" s="184"/>
      <c r="G552" s="186"/>
      <c r="H552" s="184"/>
      <c r="I552" s="203"/>
      <c r="J552" s="186"/>
      <c r="K552" s="186"/>
      <c r="L552" s="186"/>
      <c r="M552" s="186"/>
      <c r="N552" s="186"/>
      <c r="O552" s="186"/>
      <c r="P552" s="186"/>
      <c r="Q552" s="186"/>
      <c r="R552" s="186"/>
      <c r="S552" s="186"/>
      <c r="T552" s="186"/>
      <c r="U552" s="186"/>
      <c r="V552" s="186"/>
      <c r="W552" s="186"/>
      <c r="X552" s="186"/>
      <c r="Y552" s="186"/>
      <c r="Z552" s="186"/>
      <c r="AA552" s="186"/>
      <c r="AB552" s="186"/>
      <c r="AC552" s="186"/>
      <c r="AD552" s="186"/>
      <c r="AE552" s="186"/>
      <c r="AF552" s="186"/>
      <c r="AG552" s="186"/>
      <c r="AH552" s="186"/>
      <c r="AI552" s="186"/>
      <c r="AJ552" s="186"/>
      <c r="AK552" s="186"/>
      <c r="AL552" s="186"/>
      <c r="AM552" s="186"/>
      <c r="AN552" s="186"/>
    </row>
    <row r="553" spans="3:40" s="164" customFormat="1">
      <c r="C553" s="186"/>
      <c r="D553" s="186"/>
      <c r="E553" s="186"/>
      <c r="F553" s="184"/>
      <c r="G553" s="186"/>
      <c r="H553" s="184"/>
      <c r="I553" s="203"/>
      <c r="J553" s="186"/>
      <c r="K553" s="186"/>
      <c r="L553" s="186"/>
      <c r="M553" s="186"/>
      <c r="N553" s="186"/>
      <c r="O553" s="186"/>
      <c r="P553" s="186"/>
      <c r="Q553" s="186"/>
      <c r="R553" s="186"/>
      <c r="S553" s="186"/>
      <c r="T553" s="186"/>
      <c r="U553" s="186"/>
      <c r="V553" s="186"/>
      <c r="W553" s="186"/>
      <c r="X553" s="186"/>
      <c r="Y553" s="186"/>
      <c r="Z553" s="186"/>
      <c r="AA553" s="186"/>
      <c r="AB553" s="186"/>
      <c r="AC553" s="186"/>
      <c r="AD553" s="186"/>
      <c r="AE553" s="186"/>
      <c r="AF553" s="186"/>
      <c r="AG553" s="186"/>
      <c r="AH553" s="186"/>
      <c r="AI553" s="186"/>
      <c r="AJ553" s="186"/>
      <c r="AK553" s="186"/>
      <c r="AL553" s="186"/>
      <c r="AM553" s="186"/>
      <c r="AN553" s="186"/>
    </row>
    <row r="554" spans="3:40" s="164" customFormat="1">
      <c r="C554" s="186"/>
      <c r="D554" s="186"/>
      <c r="E554" s="186"/>
      <c r="F554" s="184"/>
      <c r="G554" s="186"/>
      <c r="H554" s="184"/>
      <c r="I554" s="203"/>
      <c r="J554" s="186"/>
      <c r="K554" s="186"/>
      <c r="L554" s="186"/>
      <c r="M554" s="186"/>
      <c r="N554" s="186"/>
      <c r="O554" s="186"/>
      <c r="P554" s="186"/>
      <c r="Q554" s="186"/>
      <c r="R554" s="186"/>
      <c r="S554" s="186"/>
      <c r="T554" s="186"/>
      <c r="U554" s="186"/>
      <c r="V554" s="186"/>
      <c r="W554" s="186"/>
      <c r="X554" s="186"/>
      <c r="Y554" s="186"/>
      <c r="Z554" s="186"/>
      <c r="AA554" s="186"/>
      <c r="AB554" s="186"/>
      <c r="AC554" s="186"/>
      <c r="AD554" s="186"/>
      <c r="AE554" s="186"/>
      <c r="AF554" s="186"/>
      <c r="AG554" s="186"/>
      <c r="AH554" s="186"/>
      <c r="AI554" s="186"/>
      <c r="AJ554" s="186"/>
      <c r="AK554" s="186"/>
      <c r="AL554" s="186"/>
      <c r="AM554" s="186"/>
      <c r="AN554" s="186"/>
    </row>
    <row r="555" spans="3:40" s="164" customFormat="1">
      <c r="C555" s="186"/>
      <c r="D555" s="186"/>
      <c r="E555" s="186"/>
      <c r="F555" s="184"/>
      <c r="G555" s="186"/>
      <c r="H555" s="184"/>
      <c r="I555" s="203"/>
      <c r="J555" s="186"/>
      <c r="K555" s="186"/>
      <c r="L555" s="186"/>
      <c r="M555" s="186"/>
      <c r="N555" s="186"/>
      <c r="O555" s="186"/>
      <c r="P555" s="186"/>
      <c r="Q555" s="186"/>
      <c r="R555" s="186"/>
      <c r="S555" s="186"/>
      <c r="T555" s="186"/>
      <c r="U555" s="186"/>
      <c r="V555" s="186"/>
      <c r="W555" s="186"/>
      <c r="X555" s="186"/>
      <c r="Y555" s="186"/>
      <c r="Z555" s="186"/>
      <c r="AA555" s="186"/>
      <c r="AB555" s="186"/>
      <c r="AC555" s="186"/>
      <c r="AD555" s="186"/>
      <c r="AE555" s="186"/>
      <c r="AF555" s="186"/>
      <c r="AG555" s="186"/>
      <c r="AH555" s="186"/>
      <c r="AI555" s="186"/>
      <c r="AJ555" s="186"/>
      <c r="AK555" s="186"/>
      <c r="AL555" s="186"/>
      <c r="AM555" s="186"/>
      <c r="AN555" s="186"/>
    </row>
    <row r="556" spans="3:40" s="164" customFormat="1">
      <c r="C556" s="186"/>
      <c r="D556" s="186"/>
      <c r="E556" s="186"/>
      <c r="F556" s="184"/>
      <c r="G556" s="186"/>
      <c r="H556" s="184"/>
      <c r="I556" s="203"/>
      <c r="J556" s="186"/>
      <c r="K556" s="186"/>
      <c r="L556" s="186"/>
      <c r="M556" s="186"/>
      <c r="N556" s="186"/>
      <c r="O556" s="186"/>
      <c r="P556" s="186"/>
      <c r="Q556" s="186"/>
      <c r="R556" s="186"/>
      <c r="S556" s="186"/>
      <c r="T556" s="186"/>
      <c r="U556" s="186"/>
      <c r="V556" s="186"/>
      <c r="W556" s="186"/>
      <c r="X556" s="186"/>
      <c r="Y556" s="186"/>
      <c r="Z556" s="186"/>
      <c r="AA556" s="186"/>
      <c r="AB556" s="186"/>
      <c r="AC556" s="186"/>
      <c r="AD556" s="186"/>
      <c r="AE556" s="186"/>
      <c r="AF556" s="186"/>
      <c r="AG556" s="186"/>
      <c r="AH556" s="186"/>
      <c r="AI556" s="186"/>
      <c r="AJ556" s="186"/>
      <c r="AK556" s="186"/>
      <c r="AL556" s="186"/>
      <c r="AM556" s="186"/>
      <c r="AN556" s="186"/>
    </row>
    <row r="557" spans="3:40" s="164" customFormat="1">
      <c r="C557" s="186"/>
      <c r="D557" s="186"/>
      <c r="E557" s="186"/>
      <c r="F557" s="184"/>
      <c r="G557" s="186"/>
      <c r="H557" s="184"/>
      <c r="I557" s="203"/>
      <c r="J557" s="186"/>
      <c r="K557" s="186"/>
      <c r="L557" s="186"/>
      <c r="M557" s="186"/>
      <c r="N557" s="186"/>
      <c r="O557" s="186"/>
      <c r="P557" s="186"/>
      <c r="Q557" s="186"/>
      <c r="R557" s="186"/>
      <c r="S557" s="186"/>
      <c r="T557" s="186"/>
      <c r="U557" s="186"/>
      <c r="V557" s="186"/>
      <c r="W557" s="186"/>
      <c r="X557" s="186"/>
      <c r="Y557" s="186"/>
      <c r="Z557" s="186"/>
      <c r="AA557" s="186"/>
      <c r="AB557" s="186"/>
      <c r="AC557" s="186"/>
      <c r="AD557" s="186"/>
      <c r="AE557" s="186"/>
      <c r="AF557" s="186"/>
      <c r="AG557" s="186"/>
      <c r="AH557" s="186"/>
      <c r="AI557" s="186"/>
      <c r="AJ557" s="186"/>
      <c r="AK557" s="186"/>
      <c r="AL557" s="186"/>
      <c r="AM557" s="186"/>
      <c r="AN557" s="186"/>
    </row>
    <row r="558" spans="3:40" s="164" customFormat="1">
      <c r="C558" s="186"/>
      <c r="D558" s="186"/>
      <c r="E558" s="186"/>
      <c r="F558" s="184"/>
      <c r="G558" s="186"/>
      <c r="H558" s="184"/>
      <c r="I558" s="203"/>
      <c r="J558" s="186"/>
      <c r="K558" s="186"/>
      <c r="L558" s="186"/>
      <c r="M558" s="186"/>
      <c r="N558" s="186"/>
      <c r="O558" s="186"/>
      <c r="P558" s="186"/>
      <c r="Q558" s="186"/>
      <c r="R558" s="186"/>
      <c r="S558" s="186"/>
      <c r="T558" s="186"/>
      <c r="U558" s="186"/>
      <c r="V558" s="186"/>
      <c r="W558" s="186"/>
      <c r="X558" s="186"/>
      <c r="Y558" s="186"/>
      <c r="Z558" s="186"/>
      <c r="AA558" s="186"/>
      <c r="AB558" s="186"/>
      <c r="AC558" s="186"/>
      <c r="AD558" s="186"/>
      <c r="AE558" s="186"/>
      <c r="AF558" s="186"/>
      <c r="AG558" s="186"/>
      <c r="AH558" s="186"/>
      <c r="AI558" s="186"/>
      <c r="AJ558" s="186"/>
      <c r="AK558" s="186"/>
      <c r="AL558" s="186"/>
      <c r="AM558" s="186"/>
      <c r="AN558" s="186"/>
    </row>
    <row r="559" spans="3:40" s="164" customFormat="1">
      <c r="C559" s="186"/>
      <c r="D559" s="186"/>
      <c r="E559" s="186"/>
      <c r="F559" s="184"/>
      <c r="G559" s="186"/>
      <c r="H559" s="184"/>
      <c r="I559" s="203"/>
      <c r="J559" s="186"/>
      <c r="K559" s="186"/>
      <c r="L559" s="186"/>
      <c r="M559" s="186"/>
      <c r="N559" s="186"/>
      <c r="O559" s="186"/>
      <c r="P559" s="186"/>
      <c r="Q559" s="186"/>
      <c r="R559" s="186"/>
      <c r="S559" s="186"/>
      <c r="T559" s="186"/>
      <c r="U559" s="186"/>
      <c r="V559" s="186"/>
      <c r="W559" s="186"/>
      <c r="X559" s="186"/>
      <c r="Y559" s="186"/>
      <c r="Z559" s="186"/>
      <c r="AA559" s="186"/>
      <c r="AB559" s="186"/>
      <c r="AC559" s="186"/>
      <c r="AD559" s="186"/>
      <c r="AE559" s="186"/>
      <c r="AF559" s="186"/>
      <c r="AG559" s="186"/>
      <c r="AH559" s="186"/>
      <c r="AI559" s="186"/>
      <c r="AJ559" s="186"/>
      <c r="AK559" s="186"/>
      <c r="AL559" s="186"/>
      <c r="AM559" s="186"/>
      <c r="AN559" s="186"/>
    </row>
    <row r="560" spans="3:40" s="164" customFormat="1">
      <c r="C560" s="186"/>
      <c r="D560" s="186"/>
      <c r="E560" s="186"/>
      <c r="F560" s="184"/>
      <c r="G560" s="186"/>
      <c r="H560" s="184"/>
      <c r="I560" s="203"/>
      <c r="J560" s="186"/>
      <c r="K560" s="186"/>
      <c r="L560" s="186"/>
      <c r="M560" s="186"/>
      <c r="N560" s="186"/>
      <c r="O560" s="186"/>
      <c r="P560" s="186"/>
      <c r="Q560" s="186"/>
      <c r="R560" s="186"/>
      <c r="S560" s="186"/>
      <c r="T560" s="186"/>
      <c r="U560" s="186"/>
      <c r="V560" s="186"/>
      <c r="W560" s="186"/>
      <c r="X560" s="186"/>
      <c r="Y560" s="186"/>
      <c r="Z560" s="186"/>
      <c r="AA560" s="186"/>
      <c r="AB560" s="186"/>
      <c r="AC560" s="186"/>
      <c r="AD560" s="186"/>
      <c r="AE560" s="186"/>
      <c r="AF560" s="186"/>
      <c r="AG560" s="186"/>
      <c r="AH560" s="186"/>
      <c r="AI560" s="186"/>
      <c r="AJ560" s="186"/>
      <c r="AK560" s="186"/>
      <c r="AL560" s="186"/>
      <c r="AM560" s="186"/>
      <c r="AN560" s="186"/>
    </row>
    <row r="561" spans="3:40" s="164" customFormat="1">
      <c r="C561" s="186"/>
      <c r="D561" s="186"/>
      <c r="E561" s="186"/>
      <c r="F561" s="184"/>
      <c r="G561" s="186"/>
      <c r="H561" s="184"/>
      <c r="I561" s="203"/>
      <c r="J561" s="186"/>
      <c r="K561" s="186"/>
      <c r="L561" s="186"/>
      <c r="M561" s="186"/>
      <c r="N561" s="186"/>
      <c r="O561" s="186"/>
      <c r="P561" s="186"/>
      <c r="Q561" s="186"/>
      <c r="R561" s="186"/>
      <c r="S561" s="186"/>
      <c r="T561" s="186"/>
      <c r="U561" s="186"/>
      <c r="V561" s="186"/>
      <c r="W561" s="186"/>
      <c r="X561" s="186"/>
      <c r="Y561" s="186"/>
      <c r="Z561" s="186"/>
      <c r="AA561" s="186"/>
      <c r="AB561" s="186"/>
      <c r="AC561" s="186"/>
      <c r="AD561" s="186"/>
      <c r="AE561" s="186"/>
      <c r="AF561" s="186"/>
      <c r="AG561" s="186"/>
      <c r="AH561" s="186"/>
      <c r="AI561" s="186"/>
      <c r="AJ561" s="186"/>
      <c r="AK561" s="186"/>
      <c r="AL561" s="186"/>
      <c r="AM561" s="186"/>
      <c r="AN561" s="186"/>
    </row>
    <row r="562" spans="3:40" s="164" customFormat="1">
      <c r="C562" s="186"/>
      <c r="D562" s="186"/>
      <c r="E562" s="186"/>
      <c r="F562" s="184"/>
      <c r="G562" s="186"/>
      <c r="H562" s="184"/>
      <c r="I562" s="203"/>
      <c r="J562" s="186"/>
      <c r="K562" s="186"/>
      <c r="L562" s="186"/>
      <c r="M562" s="186"/>
      <c r="N562" s="186"/>
      <c r="O562" s="186"/>
      <c r="P562" s="186"/>
      <c r="Q562" s="186"/>
      <c r="R562" s="186"/>
      <c r="S562" s="186"/>
      <c r="T562" s="186"/>
      <c r="U562" s="186"/>
      <c r="V562" s="186"/>
      <c r="W562" s="186"/>
      <c r="X562" s="186"/>
      <c r="Y562" s="186"/>
      <c r="Z562" s="186"/>
      <c r="AA562" s="186"/>
      <c r="AB562" s="186"/>
      <c r="AC562" s="186"/>
      <c r="AD562" s="186"/>
      <c r="AE562" s="186"/>
      <c r="AF562" s="186"/>
      <c r="AG562" s="186"/>
      <c r="AH562" s="186"/>
      <c r="AI562" s="186"/>
      <c r="AJ562" s="186"/>
      <c r="AK562" s="186"/>
      <c r="AL562" s="186"/>
      <c r="AM562" s="186"/>
      <c r="AN562" s="186"/>
    </row>
    <row r="563" spans="3:40" s="164" customFormat="1">
      <c r="C563" s="186"/>
      <c r="D563" s="186"/>
      <c r="E563" s="186"/>
      <c r="F563" s="184"/>
      <c r="G563" s="186"/>
      <c r="H563" s="184"/>
      <c r="I563" s="203"/>
      <c r="J563" s="186"/>
      <c r="K563" s="186"/>
      <c r="L563" s="186"/>
      <c r="M563" s="186"/>
      <c r="N563" s="186"/>
      <c r="O563" s="186"/>
      <c r="P563" s="186"/>
      <c r="Q563" s="186"/>
      <c r="R563" s="186"/>
      <c r="S563" s="186"/>
      <c r="T563" s="186"/>
      <c r="U563" s="186"/>
      <c r="V563" s="186"/>
      <c r="W563" s="186"/>
      <c r="X563" s="186"/>
      <c r="Y563" s="186"/>
      <c r="Z563" s="186"/>
      <c r="AA563" s="186"/>
      <c r="AB563" s="186"/>
      <c r="AC563" s="186"/>
      <c r="AD563" s="186"/>
      <c r="AE563" s="186"/>
      <c r="AF563" s="186"/>
      <c r="AG563" s="186"/>
      <c r="AH563" s="186"/>
      <c r="AI563" s="186"/>
      <c r="AJ563" s="186"/>
      <c r="AK563" s="186"/>
      <c r="AL563" s="186"/>
      <c r="AM563" s="186"/>
      <c r="AN563" s="186"/>
    </row>
    <row r="564" spans="3:40" s="164" customFormat="1">
      <c r="C564" s="186"/>
      <c r="D564" s="186"/>
      <c r="E564" s="186"/>
      <c r="F564" s="184"/>
      <c r="G564" s="186"/>
      <c r="H564" s="184"/>
      <c r="I564" s="203"/>
      <c r="J564" s="186"/>
      <c r="K564" s="186"/>
      <c r="L564" s="186"/>
      <c r="M564" s="186"/>
      <c r="N564" s="186"/>
      <c r="O564" s="186"/>
      <c r="P564" s="186"/>
      <c r="Q564" s="186"/>
      <c r="R564" s="186"/>
      <c r="S564" s="186"/>
      <c r="T564" s="186"/>
      <c r="U564" s="186"/>
      <c r="V564" s="186"/>
      <c r="W564" s="186"/>
      <c r="X564" s="186"/>
      <c r="Y564" s="186"/>
      <c r="Z564" s="186"/>
      <c r="AA564" s="186"/>
      <c r="AB564" s="186"/>
      <c r="AC564" s="186"/>
      <c r="AD564" s="186"/>
      <c r="AE564" s="186"/>
      <c r="AF564" s="186"/>
      <c r="AG564" s="186"/>
      <c r="AH564" s="186"/>
      <c r="AI564" s="186"/>
      <c r="AJ564" s="186"/>
      <c r="AK564" s="186"/>
      <c r="AL564" s="186"/>
      <c r="AM564" s="186"/>
      <c r="AN564" s="186"/>
    </row>
    <row r="565" spans="3:40" s="164" customFormat="1">
      <c r="C565" s="186"/>
      <c r="D565" s="186"/>
      <c r="E565" s="186"/>
      <c r="F565" s="184"/>
      <c r="G565" s="186"/>
      <c r="H565" s="184"/>
      <c r="I565" s="203"/>
      <c r="J565" s="186"/>
      <c r="K565" s="186"/>
      <c r="L565" s="186"/>
      <c r="M565" s="186"/>
      <c r="N565" s="186"/>
      <c r="O565" s="186"/>
      <c r="P565" s="186"/>
      <c r="Q565" s="186"/>
      <c r="R565" s="186"/>
      <c r="S565" s="186"/>
      <c r="T565" s="186"/>
      <c r="U565" s="186"/>
      <c r="V565" s="186"/>
      <c r="W565" s="186"/>
      <c r="X565" s="186"/>
      <c r="Y565" s="186"/>
      <c r="Z565" s="186"/>
      <c r="AA565" s="186"/>
      <c r="AB565" s="186"/>
      <c r="AC565" s="186"/>
      <c r="AD565" s="186"/>
      <c r="AE565" s="186"/>
      <c r="AF565" s="186"/>
      <c r="AG565" s="186"/>
      <c r="AH565" s="186"/>
      <c r="AI565" s="186"/>
      <c r="AJ565" s="186"/>
      <c r="AK565" s="186"/>
      <c r="AL565" s="186"/>
      <c r="AM565" s="186"/>
      <c r="AN565" s="186"/>
    </row>
    <row r="566" spans="3:40" s="164" customFormat="1">
      <c r="C566" s="186"/>
      <c r="D566" s="186"/>
      <c r="E566" s="186"/>
      <c r="F566" s="184"/>
      <c r="G566" s="186"/>
      <c r="H566" s="184"/>
      <c r="I566" s="203"/>
      <c r="J566" s="186"/>
      <c r="K566" s="186"/>
      <c r="L566" s="186"/>
      <c r="M566" s="186"/>
      <c r="N566" s="186"/>
      <c r="O566" s="186"/>
      <c r="P566" s="186"/>
      <c r="Q566" s="186"/>
      <c r="R566" s="186"/>
      <c r="S566" s="186"/>
      <c r="T566" s="186"/>
      <c r="U566" s="186"/>
      <c r="V566" s="186"/>
      <c r="W566" s="186"/>
      <c r="X566" s="186"/>
      <c r="Y566" s="186"/>
      <c r="Z566" s="186"/>
      <c r="AA566" s="186"/>
      <c r="AB566" s="186"/>
      <c r="AC566" s="186"/>
      <c r="AD566" s="186"/>
      <c r="AE566" s="186"/>
      <c r="AF566" s="186"/>
      <c r="AG566" s="186"/>
      <c r="AH566" s="186"/>
      <c r="AI566" s="186"/>
      <c r="AJ566" s="186"/>
      <c r="AK566" s="186"/>
      <c r="AL566" s="186"/>
      <c r="AM566" s="186"/>
      <c r="AN566" s="186"/>
    </row>
    <row r="567" spans="3:40" s="164" customFormat="1">
      <c r="C567" s="186"/>
      <c r="D567" s="186"/>
      <c r="E567" s="186"/>
      <c r="F567" s="184"/>
      <c r="G567" s="186"/>
      <c r="H567" s="184"/>
      <c r="I567" s="203"/>
      <c r="J567" s="186"/>
      <c r="K567" s="186"/>
      <c r="L567" s="186"/>
      <c r="M567" s="186"/>
      <c r="N567" s="186"/>
      <c r="O567" s="186"/>
      <c r="P567" s="186"/>
      <c r="Q567" s="186"/>
      <c r="R567" s="186"/>
      <c r="S567" s="186"/>
      <c r="T567" s="186"/>
      <c r="U567" s="186"/>
      <c r="V567" s="186"/>
      <c r="W567" s="186"/>
      <c r="X567" s="186"/>
      <c r="Y567" s="186"/>
      <c r="Z567" s="186"/>
      <c r="AA567" s="186"/>
      <c r="AB567" s="186"/>
      <c r="AC567" s="186"/>
      <c r="AD567" s="186"/>
      <c r="AE567" s="186"/>
      <c r="AF567" s="186"/>
      <c r="AG567" s="186"/>
      <c r="AH567" s="186"/>
      <c r="AI567" s="186"/>
      <c r="AJ567" s="186"/>
      <c r="AK567" s="186"/>
      <c r="AL567" s="186"/>
      <c r="AM567" s="186"/>
      <c r="AN567" s="186"/>
    </row>
    <row r="568" spans="3:40" s="164" customFormat="1">
      <c r="C568" s="186"/>
      <c r="D568" s="186"/>
      <c r="E568" s="186"/>
      <c r="F568" s="184"/>
      <c r="G568" s="186"/>
      <c r="H568" s="184"/>
      <c r="I568" s="203"/>
      <c r="J568" s="186"/>
      <c r="K568" s="186"/>
      <c r="L568" s="186"/>
      <c r="M568" s="186"/>
      <c r="N568" s="186"/>
      <c r="O568" s="186"/>
      <c r="P568" s="186"/>
      <c r="Q568" s="186"/>
      <c r="R568" s="186"/>
      <c r="S568" s="186"/>
      <c r="T568" s="186"/>
      <c r="U568" s="186"/>
      <c r="V568" s="186"/>
      <c r="W568" s="186"/>
      <c r="X568" s="186"/>
      <c r="Y568" s="186"/>
      <c r="Z568" s="186"/>
      <c r="AA568" s="186"/>
      <c r="AB568" s="186"/>
      <c r="AC568" s="186"/>
      <c r="AD568" s="186"/>
      <c r="AE568" s="186"/>
      <c r="AF568" s="186"/>
      <c r="AG568" s="186"/>
      <c r="AH568" s="186"/>
      <c r="AI568" s="186"/>
      <c r="AJ568" s="186"/>
      <c r="AK568" s="186"/>
      <c r="AL568" s="186"/>
      <c r="AM568" s="186"/>
      <c r="AN568" s="186"/>
    </row>
    <row r="569" spans="3:40" s="164" customFormat="1">
      <c r="C569" s="186"/>
      <c r="D569" s="186"/>
      <c r="E569" s="186"/>
      <c r="F569" s="184"/>
      <c r="G569" s="186"/>
      <c r="H569" s="184"/>
      <c r="I569" s="203"/>
      <c r="J569" s="186"/>
      <c r="K569" s="186"/>
      <c r="L569" s="186"/>
      <c r="M569" s="186"/>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row>
    <row r="570" spans="3:40" s="164" customFormat="1">
      <c r="C570" s="186"/>
      <c r="D570" s="186"/>
      <c r="E570" s="186"/>
      <c r="F570" s="184"/>
      <c r="G570" s="186"/>
      <c r="H570" s="184"/>
      <c r="I570" s="203"/>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row>
    <row r="571" spans="3:40" s="164" customFormat="1">
      <c r="C571" s="186"/>
      <c r="D571" s="186"/>
      <c r="E571" s="186"/>
      <c r="F571" s="184"/>
      <c r="G571" s="186"/>
      <c r="H571" s="184"/>
      <c r="I571" s="203"/>
      <c r="J571" s="186"/>
      <c r="K571" s="186"/>
      <c r="L571" s="186"/>
      <c r="M571" s="186"/>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row>
    <row r="572" spans="3:40" s="164" customFormat="1">
      <c r="C572" s="186"/>
      <c r="D572" s="186"/>
      <c r="E572" s="186"/>
      <c r="F572" s="184"/>
      <c r="G572" s="186"/>
      <c r="H572" s="184"/>
      <c r="I572" s="203"/>
      <c r="J572" s="186"/>
      <c r="K572" s="186"/>
      <c r="L572" s="186"/>
      <c r="M572" s="186"/>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row>
    <row r="573" spans="3:40" s="164" customFormat="1">
      <c r="C573" s="186"/>
      <c r="D573" s="186"/>
      <c r="E573" s="186"/>
      <c r="F573" s="184"/>
      <c r="G573" s="186"/>
      <c r="H573" s="184"/>
      <c r="I573" s="203"/>
      <c r="J573" s="186"/>
      <c r="K573" s="186"/>
      <c r="L573" s="186"/>
      <c r="M573" s="186"/>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row>
    <row r="574" spans="3:40" s="164" customFormat="1">
      <c r="C574" s="186"/>
      <c r="D574" s="186"/>
      <c r="E574" s="186"/>
      <c r="F574" s="184"/>
      <c r="G574" s="186"/>
      <c r="H574" s="184"/>
      <c r="I574" s="203"/>
      <c r="J574" s="186"/>
      <c r="K574" s="186"/>
      <c r="L574" s="186"/>
      <c r="M574" s="186"/>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row>
    <row r="575" spans="3:40" s="164" customFormat="1">
      <c r="C575" s="186"/>
      <c r="D575" s="186"/>
      <c r="E575" s="186"/>
      <c r="F575" s="184"/>
      <c r="G575" s="186"/>
      <c r="H575" s="184"/>
      <c r="I575" s="203"/>
      <c r="J575" s="186"/>
      <c r="K575" s="186"/>
      <c r="L575" s="186"/>
      <c r="M575" s="186"/>
      <c r="N575" s="186"/>
      <c r="O575" s="186"/>
      <c r="P575" s="186"/>
      <c r="Q575" s="186"/>
      <c r="R575" s="186"/>
      <c r="S575" s="186"/>
      <c r="T575" s="186"/>
      <c r="U575" s="186"/>
      <c r="V575" s="186"/>
      <c r="W575" s="186"/>
      <c r="X575" s="186"/>
      <c r="Y575" s="186"/>
      <c r="Z575" s="186"/>
      <c r="AA575" s="186"/>
      <c r="AB575" s="186"/>
      <c r="AC575" s="186"/>
      <c r="AD575" s="186"/>
      <c r="AE575" s="186"/>
      <c r="AF575" s="186"/>
      <c r="AG575" s="186"/>
      <c r="AH575" s="186"/>
      <c r="AI575" s="186"/>
      <c r="AJ575" s="186"/>
      <c r="AK575" s="186"/>
      <c r="AL575" s="186"/>
      <c r="AM575" s="186"/>
      <c r="AN575" s="186"/>
    </row>
    <row r="576" spans="3:40" s="164" customFormat="1">
      <c r="C576" s="186"/>
      <c r="D576" s="186"/>
      <c r="E576" s="186"/>
      <c r="F576" s="184"/>
      <c r="G576" s="186"/>
      <c r="H576" s="184"/>
      <c r="I576" s="203"/>
      <c r="J576" s="186"/>
      <c r="K576" s="186"/>
      <c r="L576" s="186"/>
      <c r="M576" s="186"/>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row>
    <row r="577" spans="3:40" s="164" customFormat="1">
      <c r="C577" s="186"/>
      <c r="D577" s="186"/>
      <c r="E577" s="186"/>
      <c r="F577" s="184"/>
      <c r="G577" s="186"/>
      <c r="H577" s="184"/>
      <c r="I577" s="203"/>
      <c r="J577" s="186"/>
      <c r="K577" s="186"/>
      <c r="L577" s="186"/>
      <c r="M577" s="186"/>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row>
    <row r="578" spans="3:40" s="164" customFormat="1">
      <c r="C578" s="186"/>
      <c r="D578" s="186"/>
      <c r="E578" s="186"/>
      <c r="F578" s="184"/>
      <c r="G578" s="186"/>
      <c r="H578" s="184"/>
      <c r="I578" s="203"/>
      <c r="J578" s="186"/>
      <c r="K578" s="186"/>
      <c r="L578" s="186"/>
      <c r="M578" s="186"/>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row>
    <row r="579" spans="3:40" s="164" customFormat="1">
      <c r="C579" s="186"/>
      <c r="D579" s="186"/>
      <c r="E579" s="186"/>
      <c r="F579" s="184"/>
      <c r="G579" s="186"/>
      <c r="H579" s="184"/>
      <c r="I579" s="203"/>
      <c r="J579" s="186"/>
      <c r="K579" s="186"/>
      <c r="L579" s="186"/>
      <c r="M579" s="186"/>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row>
    <row r="580" spans="3:40" s="164" customFormat="1">
      <c r="C580" s="186"/>
      <c r="D580" s="186"/>
      <c r="E580" s="186"/>
      <c r="F580" s="184"/>
      <c r="G580" s="186"/>
      <c r="H580" s="184"/>
      <c r="I580" s="203"/>
      <c r="J580" s="186"/>
      <c r="K580" s="186"/>
      <c r="L580" s="186"/>
      <c r="M580" s="186"/>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row>
    <row r="581" spans="3:40" s="164" customFormat="1">
      <c r="C581" s="186"/>
      <c r="D581" s="186"/>
      <c r="E581" s="186"/>
      <c r="F581" s="184"/>
      <c r="G581" s="186"/>
      <c r="H581" s="184"/>
      <c r="I581" s="203"/>
      <c r="J581" s="186"/>
      <c r="K581" s="186"/>
      <c r="L581" s="186"/>
      <c r="M581" s="186"/>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row>
    <row r="582" spans="3:40" s="164" customFormat="1">
      <c r="C582" s="186"/>
      <c r="D582" s="186"/>
      <c r="E582" s="186"/>
      <c r="F582" s="184"/>
      <c r="G582" s="186"/>
      <c r="H582" s="184"/>
      <c r="I582" s="203"/>
      <c r="J582" s="186"/>
      <c r="K582" s="186"/>
      <c r="L582" s="186"/>
      <c r="M582" s="186"/>
      <c r="N582" s="186"/>
      <c r="O582" s="186"/>
      <c r="P582" s="186"/>
      <c r="Q582" s="186"/>
      <c r="R582" s="186"/>
      <c r="S582" s="186"/>
      <c r="T582" s="186"/>
      <c r="U582" s="186"/>
      <c r="V582" s="186"/>
      <c r="W582" s="186"/>
      <c r="X582" s="186"/>
      <c r="Y582" s="186"/>
      <c r="Z582" s="186"/>
      <c r="AA582" s="186"/>
      <c r="AB582" s="186"/>
      <c r="AC582" s="186"/>
      <c r="AD582" s="186"/>
      <c r="AE582" s="186"/>
      <c r="AF582" s="186"/>
      <c r="AG582" s="186"/>
      <c r="AH582" s="186"/>
      <c r="AI582" s="186"/>
      <c r="AJ582" s="186"/>
      <c r="AK582" s="186"/>
      <c r="AL582" s="186"/>
      <c r="AM582" s="186"/>
      <c r="AN582" s="186"/>
    </row>
    <row r="583" spans="3:40" s="164" customFormat="1">
      <c r="C583" s="186"/>
      <c r="D583" s="186"/>
      <c r="E583" s="186"/>
      <c r="F583" s="184"/>
      <c r="G583" s="186"/>
      <c r="H583" s="184"/>
      <c r="I583" s="203"/>
      <c r="J583" s="186"/>
      <c r="K583" s="186"/>
      <c r="L583" s="186"/>
      <c r="M583" s="186"/>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row>
    <row r="584" spans="3:40" s="164" customFormat="1">
      <c r="C584" s="186"/>
      <c r="D584" s="186"/>
      <c r="E584" s="186"/>
      <c r="F584" s="184"/>
      <c r="G584" s="186"/>
      <c r="H584" s="184"/>
      <c r="I584" s="203"/>
      <c r="J584" s="186"/>
      <c r="K584" s="186"/>
      <c r="L584" s="186"/>
      <c r="M584" s="186"/>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row>
    <row r="585" spans="3:40" s="164" customFormat="1">
      <c r="C585" s="186"/>
      <c r="D585" s="186"/>
      <c r="E585" s="186"/>
      <c r="F585" s="184"/>
      <c r="G585" s="186"/>
      <c r="H585" s="184"/>
      <c r="I585" s="203"/>
      <c r="J585" s="186"/>
      <c r="K585" s="186"/>
      <c r="L585" s="186"/>
      <c r="M585" s="186"/>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row>
    <row r="586" spans="3:40" s="164" customFormat="1">
      <c r="C586" s="186"/>
      <c r="D586" s="186"/>
      <c r="E586" s="186"/>
      <c r="F586" s="184"/>
      <c r="G586" s="186"/>
      <c r="H586" s="184"/>
      <c r="I586" s="203"/>
      <c r="J586" s="186"/>
      <c r="K586" s="186"/>
      <c r="L586" s="186"/>
      <c r="M586" s="186"/>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row>
    <row r="587" spans="3:40" s="164" customFormat="1">
      <c r="C587" s="186"/>
      <c r="D587" s="186"/>
      <c r="E587" s="186"/>
      <c r="F587" s="184"/>
      <c r="G587" s="186"/>
      <c r="H587" s="184"/>
      <c r="I587" s="203"/>
      <c r="J587" s="186"/>
      <c r="K587" s="186"/>
      <c r="L587" s="186"/>
      <c r="M587" s="186"/>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row>
    <row r="588" spans="3:40" s="164" customFormat="1">
      <c r="C588" s="186"/>
      <c r="D588" s="186"/>
      <c r="E588" s="186"/>
      <c r="F588" s="184"/>
      <c r="G588" s="186"/>
      <c r="H588" s="184"/>
      <c r="I588" s="203"/>
      <c r="J588" s="186"/>
      <c r="K588" s="186"/>
      <c r="L588" s="186"/>
      <c r="M588" s="186"/>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row>
    <row r="589" spans="3:40" s="164" customFormat="1">
      <c r="C589" s="186"/>
      <c r="D589" s="186"/>
      <c r="E589" s="186"/>
      <c r="F589" s="184"/>
      <c r="G589" s="186"/>
      <c r="H589" s="184"/>
      <c r="I589" s="203"/>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row>
    <row r="590" spans="3:40" s="164" customFormat="1">
      <c r="C590" s="186"/>
      <c r="D590" s="186"/>
      <c r="E590" s="186"/>
      <c r="F590" s="184"/>
      <c r="G590" s="186"/>
      <c r="H590" s="184"/>
      <c r="I590" s="203"/>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row>
    <row r="591" spans="3:40" s="164" customFormat="1">
      <c r="C591" s="186"/>
      <c r="D591" s="186"/>
      <c r="E591" s="186"/>
      <c r="F591" s="184"/>
      <c r="G591" s="186"/>
      <c r="H591" s="184"/>
      <c r="I591" s="203"/>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row>
    <row r="592" spans="3:40" s="164" customFormat="1">
      <c r="C592" s="186"/>
      <c r="D592" s="186"/>
      <c r="E592" s="186"/>
      <c r="F592" s="184"/>
      <c r="G592" s="186"/>
      <c r="H592" s="184"/>
      <c r="I592" s="203"/>
      <c r="J592" s="186"/>
      <c r="K592" s="186"/>
      <c r="L592" s="186"/>
      <c r="M592" s="186"/>
      <c r="N592" s="186"/>
      <c r="O592" s="186"/>
      <c r="P592" s="186"/>
      <c r="Q592" s="186"/>
      <c r="R592" s="186"/>
      <c r="S592" s="186"/>
      <c r="T592" s="186"/>
      <c r="U592" s="186"/>
      <c r="V592" s="186"/>
      <c r="W592" s="186"/>
      <c r="X592" s="186"/>
      <c r="Y592" s="186"/>
      <c r="Z592" s="186"/>
      <c r="AA592" s="186"/>
      <c r="AB592" s="186"/>
      <c r="AC592" s="186"/>
      <c r="AD592" s="186"/>
      <c r="AE592" s="186"/>
      <c r="AF592" s="186"/>
      <c r="AG592" s="186"/>
      <c r="AH592" s="186"/>
      <c r="AI592" s="186"/>
      <c r="AJ592" s="186"/>
      <c r="AK592" s="186"/>
      <c r="AL592" s="186"/>
      <c r="AM592" s="186"/>
      <c r="AN592" s="186"/>
    </row>
    <row r="593" spans="3:40" s="164" customFormat="1">
      <c r="C593" s="186"/>
      <c r="D593" s="186"/>
      <c r="E593" s="186"/>
      <c r="F593" s="184"/>
      <c r="G593" s="186"/>
      <c r="H593" s="184"/>
      <c r="I593" s="203"/>
      <c r="J593" s="186"/>
      <c r="K593" s="186"/>
      <c r="L593" s="186"/>
      <c r="M593" s="186"/>
      <c r="N593" s="186"/>
      <c r="O593" s="186"/>
      <c r="P593" s="186"/>
      <c r="Q593" s="186"/>
      <c r="R593" s="186"/>
      <c r="S593" s="186"/>
      <c r="T593" s="186"/>
      <c r="U593" s="186"/>
      <c r="V593" s="186"/>
      <c r="W593" s="186"/>
      <c r="X593" s="186"/>
      <c r="Y593" s="186"/>
      <c r="Z593" s="186"/>
      <c r="AA593" s="186"/>
      <c r="AB593" s="186"/>
      <c r="AC593" s="186"/>
      <c r="AD593" s="186"/>
      <c r="AE593" s="186"/>
      <c r="AF593" s="186"/>
      <c r="AG593" s="186"/>
      <c r="AH593" s="186"/>
      <c r="AI593" s="186"/>
      <c r="AJ593" s="186"/>
      <c r="AK593" s="186"/>
      <c r="AL593" s="186"/>
      <c r="AM593" s="186"/>
      <c r="AN593" s="186"/>
    </row>
    <row r="594" spans="3:40" s="164" customFormat="1">
      <c r="C594" s="186"/>
      <c r="D594" s="186"/>
      <c r="E594" s="186"/>
      <c r="F594" s="184"/>
      <c r="G594" s="186"/>
      <c r="H594" s="184"/>
      <c r="I594" s="203"/>
      <c r="J594" s="186"/>
      <c r="K594" s="186"/>
      <c r="L594" s="186"/>
      <c r="M594" s="186"/>
      <c r="N594" s="186"/>
      <c r="O594" s="186"/>
      <c r="P594" s="186"/>
      <c r="Q594" s="186"/>
      <c r="R594" s="186"/>
      <c r="S594" s="186"/>
      <c r="T594" s="186"/>
      <c r="U594" s="186"/>
      <c r="V594" s="186"/>
      <c r="W594" s="186"/>
      <c r="X594" s="186"/>
      <c r="Y594" s="186"/>
      <c r="Z594" s="186"/>
      <c r="AA594" s="186"/>
      <c r="AB594" s="186"/>
      <c r="AC594" s="186"/>
      <c r="AD594" s="186"/>
      <c r="AE594" s="186"/>
      <c r="AF594" s="186"/>
      <c r="AG594" s="186"/>
      <c r="AH594" s="186"/>
      <c r="AI594" s="186"/>
      <c r="AJ594" s="186"/>
      <c r="AK594" s="186"/>
      <c r="AL594" s="186"/>
      <c r="AM594" s="186"/>
      <c r="AN594" s="186"/>
    </row>
    <row r="595" spans="3:40" s="164" customFormat="1">
      <c r="C595" s="186"/>
      <c r="D595" s="186"/>
      <c r="E595" s="186"/>
      <c r="F595" s="184"/>
      <c r="G595" s="186"/>
      <c r="H595" s="184"/>
      <c r="I595" s="203"/>
      <c r="J595" s="186"/>
      <c r="K595" s="186"/>
      <c r="L595" s="186"/>
      <c r="M595" s="186"/>
      <c r="N595" s="186"/>
      <c r="O595" s="186"/>
      <c r="P595" s="186"/>
      <c r="Q595" s="186"/>
      <c r="R595" s="186"/>
      <c r="S595" s="186"/>
      <c r="T595" s="186"/>
      <c r="U595" s="186"/>
      <c r="V595" s="186"/>
      <c r="W595" s="186"/>
      <c r="X595" s="186"/>
      <c r="Y595" s="186"/>
      <c r="Z595" s="186"/>
      <c r="AA595" s="186"/>
      <c r="AB595" s="186"/>
      <c r="AC595" s="186"/>
      <c r="AD595" s="186"/>
      <c r="AE595" s="186"/>
      <c r="AF595" s="186"/>
      <c r="AG595" s="186"/>
      <c r="AH595" s="186"/>
      <c r="AI595" s="186"/>
      <c r="AJ595" s="186"/>
      <c r="AK595" s="186"/>
      <c r="AL595" s="186"/>
      <c r="AM595" s="186"/>
      <c r="AN595" s="186"/>
    </row>
    <row r="596" spans="3:40" s="164" customFormat="1">
      <c r="C596" s="186"/>
      <c r="D596" s="186"/>
      <c r="E596" s="186"/>
      <c r="F596" s="184"/>
      <c r="G596" s="186"/>
      <c r="H596" s="184"/>
      <c r="I596" s="203"/>
      <c r="J596" s="186"/>
      <c r="K596" s="186"/>
      <c r="L596" s="186"/>
      <c r="M596" s="186"/>
      <c r="N596" s="186"/>
      <c r="O596" s="186"/>
      <c r="P596" s="186"/>
      <c r="Q596" s="186"/>
      <c r="R596" s="186"/>
      <c r="S596" s="186"/>
      <c r="T596" s="186"/>
      <c r="U596" s="186"/>
      <c r="V596" s="186"/>
      <c r="W596" s="186"/>
      <c r="X596" s="186"/>
      <c r="Y596" s="186"/>
      <c r="Z596" s="186"/>
      <c r="AA596" s="186"/>
      <c r="AB596" s="186"/>
      <c r="AC596" s="186"/>
      <c r="AD596" s="186"/>
      <c r="AE596" s="186"/>
      <c r="AF596" s="186"/>
      <c r="AG596" s="186"/>
      <c r="AH596" s="186"/>
      <c r="AI596" s="186"/>
      <c r="AJ596" s="186"/>
      <c r="AK596" s="186"/>
      <c r="AL596" s="186"/>
      <c r="AM596" s="186"/>
      <c r="AN596" s="186"/>
    </row>
    <row r="597" spans="3:40" s="164" customFormat="1">
      <c r="C597" s="186"/>
      <c r="D597" s="186"/>
      <c r="E597" s="186"/>
      <c r="F597" s="184"/>
      <c r="G597" s="186"/>
      <c r="H597" s="184"/>
      <c r="I597" s="203"/>
      <c r="J597" s="186"/>
      <c r="K597" s="186"/>
      <c r="L597" s="186"/>
      <c r="M597" s="186"/>
      <c r="N597" s="186"/>
      <c r="O597" s="186"/>
      <c r="P597" s="186"/>
      <c r="Q597" s="186"/>
      <c r="R597" s="186"/>
      <c r="S597" s="186"/>
      <c r="T597" s="186"/>
      <c r="U597" s="186"/>
      <c r="V597" s="186"/>
      <c r="W597" s="186"/>
      <c r="X597" s="186"/>
      <c r="Y597" s="186"/>
      <c r="Z597" s="186"/>
      <c r="AA597" s="186"/>
      <c r="AB597" s="186"/>
      <c r="AC597" s="186"/>
      <c r="AD597" s="186"/>
      <c r="AE597" s="186"/>
      <c r="AF597" s="186"/>
      <c r="AG597" s="186"/>
      <c r="AH597" s="186"/>
      <c r="AI597" s="186"/>
      <c r="AJ597" s="186"/>
      <c r="AK597" s="186"/>
      <c r="AL597" s="186"/>
      <c r="AM597" s="186"/>
      <c r="AN597" s="186"/>
    </row>
    <row r="598" spans="3:40" s="164" customFormat="1">
      <c r="C598" s="186"/>
      <c r="D598" s="186"/>
      <c r="E598" s="186"/>
      <c r="F598" s="184"/>
      <c r="G598" s="186"/>
      <c r="H598" s="184"/>
      <c r="I598" s="203"/>
      <c r="J598" s="186"/>
      <c r="K598" s="186"/>
      <c r="L598" s="186"/>
      <c r="M598" s="186"/>
      <c r="N598" s="186"/>
      <c r="O598" s="186"/>
      <c r="P598" s="186"/>
      <c r="Q598" s="186"/>
      <c r="R598" s="186"/>
      <c r="S598" s="186"/>
      <c r="T598" s="186"/>
      <c r="U598" s="186"/>
      <c r="V598" s="186"/>
      <c r="W598" s="186"/>
      <c r="X598" s="186"/>
      <c r="Y598" s="186"/>
      <c r="Z598" s="186"/>
      <c r="AA598" s="186"/>
      <c r="AB598" s="186"/>
      <c r="AC598" s="186"/>
      <c r="AD598" s="186"/>
      <c r="AE598" s="186"/>
      <c r="AF598" s="186"/>
      <c r="AG598" s="186"/>
      <c r="AH598" s="186"/>
      <c r="AI598" s="186"/>
      <c r="AJ598" s="186"/>
      <c r="AK598" s="186"/>
      <c r="AL598" s="186"/>
      <c r="AM598" s="186"/>
      <c r="AN598" s="186"/>
    </row>
    <row r="599" spans="3:40" s="164" customFormat="1">
      <c r="C599" s="186"/>
      <c r="D599" s="186"/>
      <c r="E599" s="186"/>
      <c r="F599" s="184"/>
      <c r="G599" s="186"/>
      <c r="H599" s="184"/>
      <c r="I599" s="203"/>
      <c r="J599" s="186"/>
      <c r="K599" s="186"/>
      <c r="L599" s="186"/>
      <c r="M599" s="186"/>
      <c r="N599" s="186"/>
      <c r="O599" s="186"/>
      <c r="P599" s="186"/>
      <c r="Q599" s="186"/>
      <c r="R599" s="186"/>
      <c r="S599" s="186"/>
      <c r="T599" s="186"/>
      <c r="U599" s="186"/>
      <c r="V599" s="186"/>
      <c r="W599" s="186"/>
      <c r="X599" s="186"/>
      <c r="Y599" s="186"/>
      <c r="Z599" s="186"/>
      <c r="AA599" s="186"/>
      <c r="AB599" s="186"/>
      <c r="AC599" s="186"/>
      <c r="AD599" s="186"/>
      <c r="AE599" s="186"/>
      <c r="AF599" s="186"/>
      <c r="AG599" s="186"/>
      <c r="AH599" s="186"/>
      <c r="AI599" s="186"/>
      <c r="AJ599" s="186"/>
      <c r="AK599" s="186"/>
      <c r="AL599" s="186"/>
      <c r="AM599" s="186"/>
      <c r="AN599" s="186"/>
    </row>
    <row r="600" spans="3:40" s="164" customFormat="1">
      <c r="C600" s="186"/>
      <c r="D600" s="186"/>
      <c r="E600" s="186"/>
      <c r="F600" s="184"/>
      <c r="G600" s="186"/>
      <c r="H600" s="184"/>
      <c r="I600" s="203"/>
      <c r="J600" s="186"/>
      <c r="K600" s="186"/>
      <c r="L600" s="186"/>
      <c r="M600" s="186"/>
      <c r="N600" s="186"/>
      <c r="O600" s="186"/>
      <c r="P600" s="186"/>
      <c r="Q600" s="186"/>
      <c r="R600" s="186"/>
      <c r="S600" s="186"/>
      <c r="T600" s="186"/>
      <c r="U600" s="186"/>
      <c r="V600" s="186"/>
      <c r="W600" s="186"/>
      <c r="X600" s="186"/>
      <c r="Y600" s="186"/>
      <c r="Z600" s="186"/>
      <c r="AA600" s="186"/>
      <c r="AB600" s="186"/>
      <c r="AC600" s="186"/>
      <c r="AD600" s="186"/>
      <c r="AE600" s="186"/>
      <c r="AF600" s="186"/>
      <c r="AG600" s="186"/>
      <c r="AH600" s="186"/>
      <c r="AI600" s="186"/>
      <c r="AJ600" s="186"/>
      <c r="AK600" s="186"/>
      <c r="AL600" s="186"/>
      <c r="AM600" s="186"/>
      <c r="AN600" s="186"/>
    </row>
    <row r="601" spans="3:40" s="164" customFormat="1">
      <c r="C601" s="186"/>
      <c r="D601" s="186"/>
      <c r="E601" s="186"/>
      <c r="F601" s="184"/>
      <c r="G601" s="186"/>
      <c r="H601" s="184"/>
      <c r="I601" s="203"/>
      <c r="J601" s="186"/>
      <c r="K601" s="186"/>
      <c r="L601" s="186"/>
      <c r="M601" s="186"/>
      <c r="N601" s="186"/>
      <c r="O601" s="186"/>
      <c r="P601" s="186"/>
      <c r="Q601" s="186"/>
      <c r="R601" s="186"/>
      <c r="S601" s="186"/>
      <c r="T601" s="186"/>
      <c r="U601" s="186"/>
      <c r="V601" s="186"/>
      <c r="W601" s="186"/>
      <c r="X601" s="186"/>
      <c r="Y601" s="186"/>
      <c r="Z601" s="186"/>
      <c r="AA601" s="186"/>
      <c r="AB601" s="186"/>
      <c r="AC601" s="186"/>
      <c r="AD601" s="186"/>
      <c r="AE601" s="186"/>
      <c r="AF601" s="186"/>
      <c r="AG601" s="186"/>
      <c r="AH601" s="186"/>
      <c r="AI601" s="186"/>
      <c r="AJ601" s="186"/>
      <c r="AK601" s="186"/>
      <c r="AL601" s="186"/>
      <c r="AM601" s="186"/>
      <c r="AN601" s="186"/>
    </row>
    <row r="602" spans="3:40" s="164" customFormat="1">
      <c r="C602" s="186"/>
      <c r="D602" s="186"/>
      <c r="E602" s="186"/>
      <c r="F602" s="184"/>
      <c r="G602" s="186"/>
      <c r="H602" s="184"/>
      <c r="I602" s="203"/>
      <c r="J602" s="186"/>
      <c r="K602" s="186"/>
      <c r="L602" s="186"/>
      <c r="M602" s="186"/>
      <c r="N602" s="186"/>
      <c r="O602" s="186"/>
      <c r="P602" s="186"/>
      <c r="Q602" s="186"/>
      <c r="R602" s="186"/>
      <c r="S602" s="186"/>
      <c r="T602" s="186"/>
      <c r="U602" s="186"/>
      <c r="V602" s="186"/>
      <c r="W602" s="186"/>
      <c r="X602" s="186"/>
      <c r="Y602" s="186"/>
      <c r="Z602" s="186"/>
      <c r="AA602" s="186"/>
      <c r="AB602" s="186"/>
      <c r="AC602" s="186"/>
      <c r="AD602" s="186"/>
      <c r="AE602" s="186"/>
      <c r="AF602" s="186"/>
      <c r="AG602" s="186"/>
      <c r="AH602" s="186"/>
      <c r="AI602" s="186"/>
      <c r="AJ602" s="186"/>
      <c r="AK602" s="186"/>
      <c r="AL602" s="186"/>
      <c r="AM602" s="186"/>
      <c r="AN602" s="186"/>
    </row>
    <row r="603" spans="3:40" s="164" customFormat="1">
      <c r="C603" s="186"/>
      <c r="D603" s="186"/>
      <c r="E603" s="186"/>
      <c r="F603" s="184"/>
      <c r="G603" s="186"/>
      <c r="H603" s="184"/>
      <c r="I603" s="203"/>
      <c r="J603" s="186"/>
      <c r="K603" s="186"/>
      <c r="L603" s="186"/>
      <c r="M603" s="186"/>
      <c r="N603" s="186"/>
      <c r="O603" s="186"/>
      <c r="P603" s="186"/>
      <c r="Q603" s="186"/>
      <c r="R603" s="186"/>
      <c r="S603" s="186"/>
      <c r="T603" s="186"/>
      <c r="U603" s="186"/>
      <c r="V603" s="186"/>
      <c r="W603" s="186"/>
      <c r="X603" s="186"/>
      <c r="Y603" s="186"/>
      <c r="Z603" s="186"/>
      <c r="AA603" s="186"/>
      <c r="AB603" s="186"/>
      <c r="AC603" s="186"/>
      <c r="AD603" s="186"/>
      <c r="AE603" s="186"/>
      <c r="AF603" s="186"/>
      <c r="AG603" s="186"/>
      <c r="AH603" s="186"/>
      <c r="AI603" s="186"/>
      <c r="AJ603" s="186"/>
      <c r="AK603" s="186"/>
      <c r="AL603" s="186"/>
      <c r="AM603" s="186"/>
      <c r="AN603" s="186"/>
    </row>
    <row r="604" spans="3:40" s="164" customFormat="1">
      <c r="C604" s="186"/>
      <c r="D604" s="186"/>
      <c r="E604" s="186"/>
      <c r="F604" s="184"/>
      <c r="G604" s="186"/>
      <c r="H604" s="184"/>
      <c r="I604" s="203"/>
      <c r="J604" s="186"/>
      <c r="K604" s="186"/>
      <c r="L604" s="186"/>
      <c r="M604" s="186"/>
      <c r="N604" s="186"/>
      <c r="O604" s="186"/>
      <c r="P604" s="186"/>
      <c r="Q604" s="186"/>
      <c r="R604" s="186"/>
      <c r="S604" s="186"/>
      <c r="T604" s="186"/>
      <c r="U604" s="186"/>
      <c r="V604" s="186"/>
      <c r="W604" s="186"/>
      <c r="X604" s="186"/>
      <c r="Y604" s="186"/>
      <c r="Z604" s="186"/>
      <c r="AA604" s="186"/>
      <c r="AB604" s="186"/>
      <c r="AC604" s="186"/>
      <c r="AD604" s="186"/>
      <c r="AE604" s="186"/>
      <c r="AF604" s="186"/>
      <c r="AG604" s="186"/>
      <c r="AH604" s="186"/>
      <c r="AI604" s="186"/>
      <c r="AJ604" s="186"/>
      <c r="AK604" s="186"/>
      <c r="AL604" s="186"/>
      <c r="AM604" s="186"/>
      <c r="AN604" s="186"/>
    </row>
    <row r="605" spans="3:40" s="164" customFormat="1">
      <c r="C605" s="186"/>
      <c r="D605" s="186"/>
      <c r="E605" s="186"/>
      <c r="F605" s="184"/>
      <c r="G605" s="186"/>
      <c r="H605" s="184"/>
      <c r="I605" s="203"/>
      <c r="J605" s="186"/>
      <c r="K605" s="186"/>
      <c r="L605" s="186"/>
      <c r="M605" s="186"/>
      <c r="N605" s="186"/>
      <c r="O605" s="186"/>
      <c r="P605" s="186"/>
      <c r="Q605" s="186"/>
      <c r="R605" s="186"/>
      <c r="S605" s="186"/>
      <c r="T605" s="186"/>
      <c r="U605" s="186"/>
      <c r="V605" s="186"/>
      <c r="W605" s="186"/>
      <c r="X605" s="186"/>
      <c r="Y605" s="186"/>
      <c r="Z605" s="186"/>
      <c r="AA605" s="186"/>
      <c r="AB605" s="186"/>
      <c r="AC605" s="186"/>
      <c r="AD605" s="186"/>
      <c r="AE605" s="186"/>
      <c r="AF605" s="186"/>
      <c r="AG605" s="186"/>
      <c r="AH605" s="186"/>
      <c r="AI605" s="186"/>
      <c r="AJ605" s="186"/>
      <c r="AK605" s="186"/>
      <c r="AL605" s="186"/>
      <c r="AM605" s="186"/>
      <c r="AN605" s="186"/>
    </row>
    <row r="606" spans="3:40" s="164" customFormat="1">
      <c r="C606" s="186"/>
      <c r="D606" s="186"/>
      <c r="E606" s="186"/>
      <c r="F606" s="184"/>
      <c r="G606" s="186"/>
      <c r="H606" s="184"/>
      <c r="I606" s="203"/>
      <c r="J606" s="186"/>
      <c r="K606" s="186"/>
      <c r="L606" s="186"/>
      <c r="M606" s="186"/>
      <c r="N606" s="186"/>
      <c r="O606" s="186"/>
      <c r="P606" s="186"/>
      <c r="Q606" s="186"/>
      <c r="R606" s="186"/>
      <c r="S606" s="186"/>
      <c r="T606" s="186"/>
      <c r="U606" s="186"/>
      <c r="V606" s="186"/>
      <c r="W606" s="186"/>
      <c r="X606" s="186"/>
      <c r="Y606" s="186"/>
      <c r="Z606" s="186"/>
      <c r="AA606" s="186"/>
      <c r="AB606" s="186"/>
      <c r="AC606" s="186"/>
      <c r="AD606" s="186"/>
      <c r="AE606" s="186"/>
      <c r="AF606" s="186"/>
      <c r="AG606" s="186"/>
      <c r="AH606" s="186"/>
      <c r="AI606" s="186"/>
      <c r="AJ606" s="186"/>
      <c r="AK606" s="186"/>
      <c r="AL606" s="186"/>
      <c r="AM606" s="186"/>
      <c r="AN606" s="186"/>
    </row>
    <row r="607" spans="3:40" s="164" customFormat="1">
      <c r="C607" s="186"/>
      <c r="D607" s="186"/>
      <c r="E607" s="186"/>
      <c r="F607" s="184"/>
      <c r="G607" s="186"/>
      <c r="H607" s="184"/>
      <c r="I607" s="203"/>
      <c r="J607" s="186"/>
      <c r="K607" s="186"/>
      <c r="L607" s="186"/>
      <c r="M607" s="186"/>
      <c r="N607" s="186"/>
      <c r="O607" s="186"/>
      <c r="P607" s="186"/>
      <c r="Q607" s="186"/>
      <c r="R607" s="186"/>
      <c r="S607" s="186"/>
      <c r="T607" s="186"/>
      <c r="U607" s="186"/>
      <c r="V607" s="186"/>
      <c r="W607" s="186"/>
      <c r="X607" s="186"/>
      <c r="Y607" s="186"/>
      <c r="Z607" s="186"/>
      <c r="AA607" s="186"/>
      <c r="AB607" s="186"/>
      <c r="AC607" s="186"/>
      <c r="AD607" s="186"/>
      <c r="AE607" s="186"/>
      <c r="AF607" s="186"/>
      <c r="AG607" s="186"/>
      <c r="AH607" s="186"/>
      <c r="AI607" s="186"/>
      <c r="AJ607" s="186"/>
      <c r="AK607" s="186"/>
      <c r="AL607" s="186"/>
      <c r="AM607" s="186"/>
      <c r="AN607" s="186"/>
    </row>
    <row r="608" spans="3:40" s="164" customFormat="1">
      <c r="C608" s="186"/>
      <c r="D608" s="186"/>
      <c r="E608" s="186"/>
      <c r="F608" s="184"/>
      <c r="G608" s="186"/>
      <c r="H608" s="184"/>
      <c r="I608" s="203"/>
      <c r="J608" s="186"/>
      <c r="K608" s="186"/>
      <c r="L608" s="186"/>
      <c r="M608" s="186"/>
      <c r="N608" s="186"/>
      <c r="O608" s="186"/>
      <c r="P608" s="186"/>
      <c r="Q608" s="186"/>
      <c r="R608" s="186"/>
      <c r="S608" s="186"/>
      <c r="T608" s="186"/>
      <c r="U608" s="186"/>
      <c r="V608" s="186"/>
      <c r="W608" s="186"/>
      <c r="X608" s="186"/>
      <c r="Y608" s="186"/>
      <c r="Z608" s="186"/>
      <c r="AA608" s="186"/>
      <c r="AB608" s="186"/>
      <c r="AC608" s="186"/>
      <c r="AD608" s="186"/>
      <c r="AE608" s="186"/>
      <c r="AF608" s="186"/>
      <c r="AG608" s="186"/>
      <c r="AH608" s="186"/>
      <c r="AI608" s="186"/>
      <c r="AJ608" s="186"/>
      <c r="AK608" s="186"/>
      <c r="AL608" s="186"/>
      <c r="AM608" s="186"/>
      <c r="AN608" s="186"/>
    </row>
    <row r="609" spans="3:40" s="164" customFormat="1">
      <c r="C609" s="186"/>
      <c r="D609" s="186"/>
      <c r="E609" s="186"/>
      <c r="F609" s="184"/>
      <c r="G609" s="186"/>
      <c r="H609" s="184"/>
      <c r="I609" s="203"/>
      <c r="J609" s="186"/>
      <c r="K609" s="186"/>
      <c r="L609" s="186"/>
      <c r="M609" s="186"/>
      <c r="N609" s="186"/>
      <c r="O609" s="186"/>
      <c r="P609" s="186"/>
      <c r="Q609" s="186"/>
      <c r="R609" s="186"/>
      <c r="S609" s="186"/>
      <c r="T609" s="186"/>
      <c r="U609" s="186"/>
      <c r="V609" s="186"/>
      <c r="W609" s="186"/>
      <c r="X609" s="186"/>
      <c r="Y609" s="186"/>
      <c r="Z609" s="186"/>
      <c r="AA609" s="186"/>
      <c r="AB609" s="186"/>
      <c r="AC609" s="186"/>
      <c r="AD609" s="186"/>
      <c r="AE609" s="186"/>
      <c r="AF609" s="186"/>
      <c r="AG609" s="186"/>
      <c r="AH609" s="186"/>
      <c r="AI609" s="186"/>
      <c r="AJ609" s="186"/>
      <c r="AK609" s="186"/>
      <c r="AL609" s="186"/>
      <c r="AM609" s="186"/>
      <c r="AN609" s="186"/>
    </row>
    <row r="610" spans="3:40" s="164" customFormat="1">
      <c r="C610" s="186"/>
      <c r="D610" s="186"/>
      <c r="E610" s="186"/>
      <c r="F610" s="184"/>
      <c r="G610" s="186"/>
      <c r="H610" s="184"/>
      <c r="I610" s="203"/>
      <c r="J610" s="186"/>
      <c r="K610" s="186"/>
      <c r="L610" s="186"/>
      <c r="M610" s="186"/>
      <c r="N610" s="186"/>
      <c r="O610" s="186"/>
      <c r="P610" s="186"/>
      <c r="Q610" s="186"/>
      <c r="R610" s="186"/>
      <c r="S610" s="186"/>
      <c r="T610" s="186"/>
      <c r="U610" s="186"/>
      <c r="V610" s="186"/>
      <c r="W610" s="186"/>
      <c r="X610" s="186"/>
      <c r="Y610" s="186"/>
      <c r="Z610" s="186"/>
      <c r="AA610" s="186"/>
      <c r="AB610" s="186"/>
      <c r="AC610" s="186"/>
      <c r="AD610" s="186"/>
      <c r="AE610" s="186"/>
      <c r="AF610" s="186"/>
      <c r="AG610" s="186"/>
      <c r="AH610" s="186"/>
      <c r="AI610" s="186"/>
      <c r="AJ610" s="186"/>
      <c r="AK610" s="186"/>
      <c r="AL610" s="186"/>
      <c r="AM610" s="186"/>
      <c r="AN610" s="186"/>
    </row>
    <row r="611" spans="3:40" s="164" customFormat="1">
      <c r="C611" s="186"/>
      <c r="D611" s="186"/>
      <c r="E611" s="186"/>
      <c r="F611" s="184"/>
      <c r="G611" s="186"/>
      <c r="H611" s="184"/>
      <c r="I611" s="203"/>
      <c r="J611" s="186"/>
      <c r="K611" s="186"/>
      <c r="L611" s="186"/>
      <c r="M611" s="186"/>
      <c r="N611" s="186"/>
      <c r="O611" s="186"/>
      <c r="P611" s="186"/>
      <c r="Q611" s="186"/>
      <c r="R611" s="186"/>
      <c r="S611" s="186"/>
      <c r="T611" s="186"/>
      <c r="U611" s="186"/>
      <c r="V611" s="186"/>
      <c r="W611" s="186"/>
      <c r="X611" s="186"/>
      <c r="Y611" s="186"/>
      <c r="Z611" s="186"/>
      <c r="AA611" s="186"/>
      <c r="AB611" s="186"/>
      <c r="AC611" s="186"/>
      <c r="AD611" s="186"/>
      <c r="AE611" s="186"/>
      <c r="AF611" s="186"/>
      <c r="AG611" s="186"/>
      <c r="AH611" s="186"/>
      <c r="AI611" s="186"/>
      <c r="AJ611" s="186"/>
      <c r="AK611" s="186"/>
      <c r="AL611" s="186"/>
      <c r="AM611" s="186"/>
      <c r="AN611" s="186"/>
    </row>
    <row r="612" spans="3:40" s="164" customFormat="1">
      <c r="C612" s="186"/>
      <c r="D612" s="186"/>
      <c r="E612" s="186"/>
      <c r="F612" s="184"/>
      <c r="G612" s="186"/>
      <c r="H612" s="184"/>
      <c r="I612" s="203"/>
      <c r="J612" s="186"/>
      <c r="K612" s="186"/>
      <c r="L612" s="186"/>
      <c r="M612" s="186"/>
      <c r="N612" s="186"/>
      <c r="O612" s="186"/>
      <c r="P612" s="186"/>
      <c r="Q612" s="186"/>
      <c r="R612" s="186"/>
      <c r="S612" s="186"/>
      <c r="T612" s="186"/>
      <c r="U612" s="186"/>
      <c r="V612" s="186"/>
      <c r="W612" s="186"/>
      <c r="X612" s="186"/>
      <c r="Y612" s="186"/>
      <c r="Z612" s="186"/>
      <c r="AA612" s="186"/>
      <c r="AB612" s="186"/>
      <c r="AC612" s="186"/>
      <c r="AD612" s="186"/>
      <c r="AE612" s="186"/>
      <c r="AF612" s="186"/>
      <c r="AG612" s="186"/>
      <c r="AH612" s="186"/>
      <c r="AI612" s="186"/>
      <c r="AJ612" s="186"/>
      <c r="AK612" s="186"/>
      <c r="AL612" s="186"/>
      <c r="AM612" s="186"/>
      <c r="AN612" s="186"/>
    </row>
    <row r="613" spans="3:40" s="164" customFormat="1">
      <c r="C613" s="186"/>
      <c r="D613" s="186"/>
      <c r="E613" s="186"/>
      <c r="F613" s="184"/>
      <c r="G613" s="186"/>
      <c r="H613" s="184"/>
      <c r="I613" s="203"/>
      <c r="J613" s="186"/>
      <c r="K613" s="186"/>
      <c r="L613" s="186"/>
      <c r="M613" s="186"/>
      <c r="N613" s="186"/>
      <c r="O613" s="186"/>
      <c r="P613" s="186"/>
      <c r="Q613" s="186"/>
      <c r="R613" s="186"/>
      <c r="S613" s="186"/>
      <c r="T613" s="186"/>
      <c r="U613" s="186"/>
      <c r="V613" s="186"/>
      <c r="W613" s="186"/>
      <c r="X613" s="186"/>
      <c r="Y613" s="186"/>
      <c r="Z613" s="186"/>
      <c r="AA613" s="186"/>
      <c r="AB613" s="186"/>
      <c r="AC613" s="186"/>
      <c r="AD613" s="186"/>
      <c r="AE613" s="186"/>
      <c r="AF613" s="186"/>
      <c r="AG613" s="186"/>
      <c r="AH613" s="186"/>
      <c r="AI613" s="186"/>
      <c r="AJ613" s="186"/>
      <c r="AK613" s="186"/>
      <c r="AL613" s="186"/>
      <c r="AM613" s="186"/>
      <c r="AN613" s="186"/>
    </row>
    <row r="614" spans="3:40" s="164" customFormat="1">
      <c r="C614" s="186"/>
      <c r="D614" s="186"/>
      <c r="E614" s="186"/>
      <c r="F614" s="184"/>
      <c r="G614" s="186"/>
      <c r="H614" s="184"/>
      <c r="I614" s="203"/>
      <c r="J614" s="186"/>
      <c r="K614" s="186"/>
      <c r="L614" s="186"/>
      <c r="M614" s="186"/>
      <c r="N614" s="186"/>
      <c r="O614" s="186"/>
      <c r="P614" s="186"/>
      <c r="Q614" s="186"/>
      <c r="R614" s="186"/>
      <c r="S614" s="186"/>
      <c r="T614" s="186"/>
      <c r="U614" s="186"/>
      <c r="V614" s="186"/>
      <c r="W614" s="186"/>
      <c r="X614" s="186"/>
      <c r="Y614" s="186"/>
      <c r="Z614" s="186"/>
      <c r="AA614" s="186"/>
      <c r="AB614" s="186"/>
      <c r="AC614" s="186"/>
      <c r="AD614" s="186"/>
      <c r="AE614" s="186"/>
      <c r="AF614" s="186"/>
      <c r="AG614" s="186"/>
      <c r="AH614" s="186"/>
      <c r="AI614" s="186"/>
      <c r="AJ614" s="186"/>
      <c r="AK614" s="186"/>
      <c r="AL614" s="186"/>
      <c r="AM614" s="186"/>
      <c r="AN614" s="186"/>
    </row>
    <row r="615" spans="3:40" s="164" customFormat="1">
      <c r="C615" s="186"/>
      <c r="D615" s="186"/>
      <c r="E615" s="186"/>
      <c r="F615" s="184"/>
      <c r="G615" s="186"/>
      <c r="H615" s="184"/>
      <c r="I615" s="203"/>
      <c r="J615" s="186"/>
      <c r="K615" s="186"/>
      <c r="L615" s="186"/>
      <c r="M615" s="186"/>
      <c r="N615" s="186"/>
      <c r="O615" s="186"/>
      <c r="P615" s="186"/>
      <c r="Q615" s="186"/>
      <c r="R615" s="186"/>
      <c r="S615" s="186"/>
      <c r="T615" s="186"/>
      <c r="U615" s="186"/>
      <c r="V615" s="186"/>
      <c r="W615" s="186"/>
      <c r="X615" s="186"/>
      <c r="Y615" s="186"/>
      <c r="Z615" s="186"/>
      <c r="AA615" s="186"/>
      <c r="AB615" s="186"/>
      <c r="AC615" s="186"/>
      <c r="AD615" s="186"/>
      <c r="AE615" s="186"/>
      <c r="AF615" s="186"/>
      <c r="AG615" s="186"/>
      <c r="AH615" s="186"/>
      <c r="AI615" s="186"/>
      <c r="AJ615" s="186"/>
      <c r="AK615" s="186"/>
      <c r="AL615" s="186"/>
      <c r="AM615" s="186"/>
      <c r="AN615" s="186"/>
    </row>
    <row r="616" spans="3:40" s="164" customFormat="1">
      <c r="C616" s="186"/>
      <c r="D616" s="186"/>
      <c r="E616" s="186"/>
      <c r="F616" s="184"/>
      <c r="G616" s="186"/>
      <c r="H616" s="184"/>
      <c r="I616" s="203"/>
      <c r="J616" s="186"/>
      <c r="K616" s="186"/>
      <c r="L616" s="186"/>
      <c r="M616" s="186"/>
      <c r="N616" s="186"/>
      <c r="O616" s="186"/>
      <c r="P616" s="186"/>
      <c r="Q616" s="186"/>
      <c r="R616" s="186"/>
      <c r="S616" s="186"/>
      <c r="T616" s="186"/>
      <c r="U616" s="186"/>
      <c r="V616" s="186"/>
      <c r="W616" s="186"/>
      <c r="X616" s="186"/>
      <c r="Y616" s="186"/>
      <c r="Z616" s="186"/>
      <c r="AA616" s="186"/>
      <c r="AB616" s="186"/>
      <c r="AC616" s="186"/>
      <c r="AD616" s="186"/>
      <c r="AE616" s="186"/>
      <c r="AF616" s="186"/>
      <c r="AG616" s="186"/>
      <c r="AH616" s="186"/>
      <c r="AI616" s="186"/>
      <c r="AJ616" s="186"/>
      <c r="AK616" s="186"/>
      <c r="AL616" s="186"/>
      <c r="AM616" s="186"/>
      <c r="AN616" s="186"/>
    </row>
    <row r="617" spans="3:40" s="164" customFormat="1">
      <c r="C617" s="186"/>
      <c r="D617" s="186"/>
      <c r="E617" s="186"/>
      <c r="F617" s="184"/>
      <c r="G617" s="186"/>
      <c r="H617" s="184"/>
      <c r="I617" s="203"/>
      <c r="J617" s="186"/>
      <c r="K617" s="186"/>
      <c r="L617" s="186"/>
      <c r="M617" s="186"/>
      <c r="N617" s="186"/>
      <c r="O617" s="186"/>
      <c r="P617" s="186"/>
      <c r="Q617" s="186"/>
      <c r="R617" s="186"/>
      <c r="S617" s="186"/>
      <c r="T617" s="186"/>
      <c r="U617" s="186"/>
      <c r="V617" s="186"/>
      <c r="W617" s="186"/>
      <c r="X617" s="186"/>
      <c r="Y617" s="186"/>
      <c r="Z617" s="186"/>
      <c r="AA617" s="186"/>
      <c r="AB617" s="186"/>
      <c r="AC617" s="186"/>
      <c r="AD617" s="186"/>
      <c r="AE617" s="186"/>
      <c r="AF617" s="186"/>
      <c r="AG617" s="186"/>
      <c r="AH617" s="186"/>
      <c r="AI617" s="186"/>
      <c r="AJ617" s="186"/>
      <c r="AK617" s="186"/>
      <c r="AL617" s="186"/>
      <c r="AM617" s="186"/>
      <c r="AN617" s="186"/>
    </row>
    <row r="618" spans="3:40" s="164" customFormat="1">
      <c r="C618" s="186"/>
      <c r="D618" s="186"/>
      <c r="E618" s="186"/>
      <c r="F618" s="184"/>
      <c r="G618" s="186"/>
      <c r="H618" s="184"/>
      <c r="I618" s="203"/>
      <c r="J618" s="186"/>
      <c r="K618" s="186"/>
      <c r="L618" s="186"/>
      <c r="M618" s="186"/>
      <c r="N618" s="186"/>
      <c r="O618" s="186"/>
      <c r="P618" s="186"/>
      <c r="Q618" s="186"/>
      <c r="R618" s="186"/>
      <c r="S618" s="186"/>
      <c r="T618" s="186"/>
      <c r="U618" s="186"/>
      <c r="V618" s="186"/>
      <c r="W618" s="186"/>
      <c r="X618" s="186"/>
      <c r="Y618" s="186"/>
      <c r="Z618" s="186"/>
      <c r="AA618" s="186"/>
      <c r="AB618" s="186"/>
      <c r="AC618" s="186"/>
      <c r="AD618" s="186"/>
      <c r="AE618" s="186"/>
      <c r="AF618" s="186"/>
      <c r="AG618" s="186"/>
      <c r="AH618" s="186"/>
      <c r="AI618" s="186"/>
      <c r="AJ618" s="186"/>
      <c r="AK618" s="186"/>
      <c r="AL618" s="186"/>
      <c r="AM618" s="186"/>
      <c r="AN618" s="186"/>
    </row>
    <row r="619" spans="3:40" s="164" customFormat="1">
      <c r="C619" s="186"/>
      <c r="D619" s="186"/>
      <c r="E619" s="186"/>
      <c r="F619" s="184"/>
      <c r="G619" s="186"/>
      <c r="H619" s="184"/>
      <c r="I619" s="203"/>
      <c r="J619" s="186"/>
      <c r="K619" s="186"/>
      <c r="L619" s="186"/>
      <c r="M619" s="186"/>
      <c r="N619" s="186"/>
      <c r="O619" s="186"/>
      <c r="P619" s="186"/>
      <c r="Q619" s="186"/>
      <c r="R619" s="186"/>
      <c r="S619" s="186"/>
      <c r="T619" s="186"/>
      <c r="U619" s="186"/>
      <c r="V619" s="186"/>
      <c r="W619" s="186"/>
      <c r="X619" s="186"/>
      <c r="Y619" s="186"/>
      <c r="Z619" s="186"/>
      <c r="AA619" s="186"/>
      <c r="AB619" s="186"/>
      <c r="AC619" s="186"/>
      <c r="AD619" s="186"/>
      <c r="AE619" s="186"/>
      <c r="AF619" s="186"/>
      <c r="AG619" s="186"/>
      <c r="AH619" s="186"/>
      <c r="AI619" s="186"/>
      <c r="AJ619" s="186"/>
      <c r="AK619" s="186"/>
      <c r="AL619" s="186"/>
      <c r="AM619" s="186"/>
      <c r="AN619" s="186"/>
    </row>
    <row r="620" spans="3:40" s="164" customFormat="1">
      <c r="C620" s="186"/>
      <c r="D620" s="186"/>
      <c r="E620" s="186"/>
      <c r="F620" s="184"/>
      <c r="G620" s="186"/>
      <c r="H620" s="184"/>
      <c r="I620" s="203"/>
      <c r="J620" s="186"/>
      <c r="K620" s="186"/>
      <c r="L620" s="186"/>
      <c r="M620" s="186"/>
      <c r="N620" s="186"/>
      <c r="O620" s="186"/>
      <c r="P620" s="186"/>
      <c r="Q620" s="186"/>
      <c r="R620" s="186"/>
      <c r="S620" s="186"/>
      <c r="T620" s="186"/>
      <c r="U620" s="186"/>
      <c r="V620" s="186"/>
      <c r="W620" s="186"/>
      <c r="X620" s="186"/>
      <c r="Y620" s="186"/>
      <c r="Z620" s="186"/>
      <c r="AA620" s="186"/>
      <c r="AB620" s="186"/>
      <c r="AC620" s="186"/>
      <c r="AD620" s="186"/>
      <c r="AE620" s="186"/>
      <c r="AF620" s="186"/>
      <c r="AG620" s="186"/>
      <c r="AH620" s="186"/>
      <c r="AI620" s="186"/>
      <c r="AJ620" s="186"/>
      <c r="AK620" s="186"/>
      <c r="AL620" s="186"/>
      <c r="AM620" s="186"/>
      <c r="AN620" s="186"/>
    </row>
    <row r="621" spans="3:40" s="164" customFormat="1">
      <c r="C621" s="186"/>
      <c r="D621" s="186"/>
      <c r="E621" s="186"/>
      <c r="F621" s="184"/>
      <c r="G621" s="186"/>
      <c r="H621" s="184"/>
      <c r="I621" s="203"/>
      <c r="J621" s="186"/>
      <c r="K621" s="186"/>
      <c r="L621" s="186"/>
      <c r="M621" s="186"/>
      <c r="N621" s="186"/>
      <c r="O621" s="186"/>
      <c r="P621" s="186"/>
      <c r="Q621" s="186"/>
      <c r="R621" s="186"/>
      <c r="S621" s="186"/>
      <c r="T621" s="186"/>
      <c r="U621" s="186"/>
      <c r="V621" s="186"/>
      <c r="W621" s="186"/>
      <c r="X621" s="186"/>
      <c r="Y621" s="186"/>
      <c r="Z621" s="186"/>
      <c r="AA621" s="186"/>
      <c r="AB621" s="186"/>
      <c r="AC621" s="186"/>
      <c r="AD621" s="186"/>
      <c r="AE621" s="186"/>
      <c r="AF621" s="186"/>
      <c r="AG621" s="186"/>
      <c r="AH621" s="186"/>
      <c r="AI621" s="186"/>
      <c r="AJ621" s="186"/>
      <c r="AK621" s="186"/>
      <c r="AL621" s="186"/>
      <c r="AM621" s="186"/>
      <c r="AN621" s="186"/>
    </row>
    <row r="622" spans="3:40" s="164" customFormat="1">
      <c r="C622" s="186"/>
      <c r="D622" s="186"/>
      <c r="E622" s="186"/>
      <c r="F622" s="184"/>
      <c r="G622" s="186"/>
      <c r="H622" s="184"/>
      <c r="I622" s="203"/>
      <c r="J622" s="186"/>
      <c r="K622" s="186"/>
      <c r="L622" s="186"/>
      <c r="M622" s="186"/>
      <c r="N622" s="186"/>
      <c r="O622" s="186"/>
      <c r="P622" s="186"/>
      <c r="Q622" s="186"/>
      <c r="R622" s="186"/>
      <c r="S622" s="186"/>
      <c r="T622" s="186"/>
      <c r="U622" s="186"/>
      <c r="V622" s="186"/>
      <c r="W622" s="186"/>
      <c r="X622" s="186"/>
      <c r="Y622" s="186"/>
      <c r="Z622" s="186"/>
      <c r="AA622" s="186"/>
      <c r="AB622" s="186"/>
      <c r="AC622" s="186"/>
      <c r="AD622" s="186"/>
      <c r="AE622" s="186"/>
      <c r="AF622" s="186"/>
      <c r="AG622" s="186"/>
      <c r="AH622" s="186"/>
      <c r="AI622" s="186"/>
      <c r="AJ622" s="186"/>
      <c r="AK622" s="186"/>
      <c r="AL622" s="186"/>
      <c r="AM622" s="186"/>
      <c r="AN622" s="186"/>
    </row>
    <row r="623" spans="3:40" s="164" customFormat="1">
      <c r="C623" s="186"/>
      <c r="D623" s="186"/>
      <c r="E623" s="186"/>
      <c r="F623" s="184"/>
      <c r="G623" s="186"/>
      <c r="H623" s="184"/>
      <c r="I623" s="203"/>
      <c r="J623" s="186"/>
      <c r="K623" s="186"/>
      <c r="L623" s="186"/>
      <c r="M623" s="186"/>
      <c r="N623" s="186"/>
      <c r="O623" s="186"/>
      <c r="P623" s="186"/>
      <c r="Q623" s="186"/>
      <c r="R623" s="186"/>
      <c r="S623" s="186"/>
      <c r="T623" s="186"/>
      <c r="U623" s="186"/>
      <c r="V623" s="186"/>
      <c r="W623" s="186"/>
      <c r="X623" s="186"/>
      <c r="Y623" s="186"/>
      <c r="Z623" s="186"/>
      <c r="AA623" s="186"/>
      <c r="AB623" s="186"/>
      <c r="AC623" s="186"/>
      <c r="AD623" s="186"/>
      <c r="AE623" s="186"/>
      <c r="AF623" s="186"/>
      <c r="AG623" s="186"/>
      <c r="AH623" s="186"/>
      <c r="AI623" s="186"/>
      <c r="AJ623" s="186"/>
      <c r="AK623" s="186"/>
      <c r="AL623" s="186"/>
      <c r="AM623" s="186"/>
      <c r="AN623" s="186"/>
    </row>
    <row r="624" spans="3:40" s="164" customFormat="1">
      <c r="C624" s="186"/>
      <c r="D624" s="186"/>
      <c r="E624" s="186"/>
      <c r="F624" s="184"/>
      <c r="G624" s="186"/>
      <c r="H624" s="184"/>
      <c r="I624" s="203"/>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row>
    <row r="625" spans="3:40" s="164" customFormat="1">
      <c r="C625" s="186"/>
      <c r="D625" s="186"/>
      <c r="E625" s="186"/>
      <c r="F625" s="184"/>
      <c r="G625" s="186"/>
      <c r="H625" s="184"/>
      <c r="I625" s="203"/>
      <c r="J625" s="186"/>
      <c r="K625" s="186"/>
      <c r="L625" s="186"/>
      <c r="M625" s="186"/>
      <c r="N625" s="186"/>
      <c r="O625" s="186"/>
      <c r="P625" s="186"/>
      <c r="Q625" s="186"/>
      <c r="R625" s="186"/>
      <c r="S625" s="186"/>
      <c r="T625" s="186"/>
      <c r="U625" s="186"/>
      <c r="V625" s="186"/>
      <c r="W625" s="186"/>
      <c r="X625" s="186"/>
      <c r="Y625" s="186"/>
      <c r="Z625" s="186"/>
      <c r="AA625" s="186"/>
      <c r="AB625" s="186"/>
      <c r="AC625" s="186"/>
      <c r="AD625" s="186"/>
      <c r="AE625" s="186"/>
      <c r="AF625" s="186"/>
      <c r="AG625" s="186"/>
      <c r="AH625" s="186"/>
      <c r="AI625" s="186"/>
      <c r="AJ625" s="186"/>
      <c r="AK625" s="186"/>
      <c r="AL625" s="186"/>
      <c r="AM625" s="186"/>
      <c r="AN625" s="186"/>
    </row>
    <row r="626" spans="3:40" s="164" customFormat="1">
      <c r="C626" s="186"/>
      <c r="D626" s="186"/>
      <c r="E626" s="186"/>
      <c r="F626" s="184"/>
      <c r="G626" s="186"/>
      <c r="H626" s="184"/>
      <c r="I626" s="203"/>
      <c r="J626" s="186"/>
      <c r="K626" s="186"/>
      <c r="L626" s="186"/>
      <c r="M626" s="186"/>
      <c r="N626" s="186"/>
      <c r="O626" s="186"/>
      <c r="P626" s="186"/>
      <c r="Q626" s="186"/>
      <c r="R626" s="186"/>
      <c r="S626" s="186"/>
      <c r="T626" s="186"/>
      <c r="U626" s="186"/>
      <c r="V626" s="186"/>
      <c r="W626" s="186"/>
      <c r="X626" s="186"/>
      <c r="Y626" s="186"/>
      <c r="Z626" s="186"/>
      <c r="AA626" s="186"/>
      <c r="AB626" s="186"/>
      <c r="AC626" s="186"/>
      <c r="AD626" s="186"/>
      <c r="AE626" s="186"/>
      <c r="AF626" s="186"/>
      <c r="AG626" s="186"/>
      <c r="AH626" s="186"/>
      <c r="AI626" s="186"/>
      <c r="AJ626" s="186"/>
      <c r="AK626" s="186"/>
      <c r="AL626" s="186"/>
      <c r="AM626" s="186"/>
      <c r="AN626" s="186"/>
    </row>
    <row r="627" spans="3:40" s="164" customFormat="1">
      <c r="C627" s="186"/>
      <c r="D627" s="186"/>
      <c r="E627" s="186"/>
      <c r="F627" s="184"/>
      <c r="G627" s="186"/>
      <c r="H627" s="184"/>
      <c r="I627" s="203"/>
      <c r="J627" s="186"/>
      <c r="K627" s="186"/>
      <c r="L627" s="186"/>
      <c r="M627" s="186"/>
      <c r="N627" s="186"/>
      <c r="O627" s="186"/>
      <c r="P627" s="186"/>
      <c r="Q627" s="186"/>
      <c r="R627" s="186"/>
      <c r="S627" s="186"/>
      <c r="T627" s="186"/>
      <c r="U627" s="186"/>
      <c r="V627" s="186"/>
      <c r="W627" s="186"/>
      <c r="X627" s="186"/>
      <c r="Y627" s="186"/>
      <c r="Z627" s="186"/>
      <c r="AA627" s="186"/>
      <c r="AB627" s="186"/>
      <c r="AC627" s="186"/>
      <c r="AD627" s="186"/>
      <c r="AE627" s="186"/>
      <c r="AF627" s="186"/>
      <c r="AG627" s="186"/>
      <c r="AH627" s="186"/>
      <c r="AI627" s="186"/>
      <c r="AJ627" s="186"/>
      <c r="AK627" s="186"/>
      <c r="AL627" s="186"/>
      <c r="AM627" s="186"/>
      <c r="AN627" s="186"/>
    </row>
    <row r="628" spans="3:40" s="164" customFormat="1">
      <c r="C628" s="186"/>
      <c r="D628" s="186"/>
      <c r="E628" s="186"/>
      <c r="F628" s="184"/>
      <c r="G628" s="186"/>
      <c r="H628" s="184"/>
      <c r="I628" s="203"/>
      <c r="J628" s="186"/>
      <c r="K628" s="186"/>
      <c r="L628" s="186"/>
      <c r="M628" s="186"/>
      <c r="N628" s="186"/>
      <c r="O628" s="186"/>
      <c r="P628" s="186"/>
      <c r="Q628" s="186"/>
      <c r="R628" s="186"/>
      <c r="S628" s="186"/>
      <c r="T628" s="186"/>
      <c r="U628" s="186"/>
      <c r="V628" s="186"/>
      <c r="W628" s="186"/>
      <c r="X628" s="186"/>
      <c r="Y628" s="186"/>
      <c r="Z628" s="186"/>
      <c r="AA628" s="186"/>
      <c r="AB628" s="186"/>
      <c r="AC628" s="186"/>
      <c r="AD628" s="186"/>
      <c r="AE628" s="186"/>
      <c r="AF628" s="186"/>
      <c r="AG628" s="186"/>
      <c r="AH628" s="186"/>
      <c r="AI628" s="186"/>
      <c r="AJ628" s="186"/>
      <c r="AK628" s="186"/>
      <c r="AL628" s="186"/>
      <c r="AM628" s="186"/>
      <c r="AN628" s="186"/>
    </row>
    <row r="629" spans="3:40" s="164" customFormat="1">
      <c r="C629" s="186"/>
      <c r="D629" s="186"/>
      <c r="E629" s="186"/>
      <c r="F629" s="184"/>
      <c r="G629" s="186"/>
      <c r="H629" s="184"/>
      <c r="I629" s="203"/>
      <c r="J629" s="186"/>
      <c r="K629" s="186"/>
      <c r="L629" s="186"/>
      <c r="M629" s="186"/>
      <c r="N629" s="186"/>
      <c r="O629" s="186"/>
      <c r="P629" s="186"/>
      <c r="Q629" s="186"/>
      <c r="R629" s="186"/>
      <c r="S629" s="186"/>
      <c r="T629" s="186"/>
      <c r="U629" s="186"/>
      <c r="V629" s="186"/>
      <c r="W629" s="186"/>
      <c r="X629" s="186"/>
      <c r="Y629" s="186"/>
      <c r="Z629" s="186"/>
      <c r="AA629" s="186"/>
      <c r="AB629" s="186"/>
      <c r="AC629" s="186"/>
      <c r="AD629" s="186"/>
      <c r="AE629" s="186"/>
      <c r="AF629" s="186"/>
      <c r="AG629" s="186"/>
      <c r="AH629" s="186"/>
      <c r="AI629" s="186"/>
      <c r="AJ629" s="186"/>
      <c r="AK629" s="186"/>
      <c r="AL629" s="186"/>
      <c r="AM629" s="186"/>
      <c r="AN629" s="186"/>
    </row>
    <row r="630" spans="3:40" s="164" customFormat="1">
      <c r="C630" s="186"/>
      <c r="D630" s="186"/>
      <c r="E630" s="186"/>
      <c r="F630" s="184"/>
      <c r="G630" s="186"/>
      <c r="H630" s="184"/>
      <c r="I630" s="203"/>
      <c r="J630" s="186"/>
      <c r="K630" s="186"/>
      <c r="L630" s="186"/>
      <c r="M630" s="186"/>
      <c r="N630" s="186"/>
      <c r="O630" s="186"/>
      <c r="P630" s="186"/>
      <c r="Q630" s="186"/>
      <c r="R630" s="186"/>
      <c r="S630" s="186"/>
      <c r="T630" s="186"/>
      <c r="U630" s="186"/>
      <c r="V630" s="186"/>
      <c r="W630" s="186"/>
      <c r="X630" s="186"/>
      <c r="Y630" s="186"/>
      <c r="Z630" s="186"/>
      <c r="AA630" s="186"/>
      <c r="AB630" s="186"/>
      <c r="AC630" s="186"/>
      <c r="AD630" s="186"/>
      <c r="AE630" s="186"/>
      <c r="AF630" s="186"/>
      <c r="AG630" s="186"/>
      <c r="AH630" s="186"/>
      <c r="AI630" s="186"/>
      <c r="AJ630" s="186"/>
      <c r="AK630" s="186"/>
      <c r="AL630" s="186"/>
      <c r="AM630" s="186"/>
      <c r="AN630" s="186"/>
    </row>
    <row r="631" spans="3:40" s="164" customFormat="1">
      <c r="C631" s="186"/>
      <c r="D631" s="186"/>
      <c r="E631" s="186"/>
      <c r="F631" s="184"/>
      <c r="G631" s="186"/>
      <c r="H631" s="184"/>
      <c r="I631" s="203"/>
      <c r="J631" s="186"/>
      <c r="K631" s="186"/>
      <c r="L631" s="186"/>
      <c r="M631" s="186"/>
      <c r="N631" s="186"/>
      <c r="O631" s="186"/>
      <c r="P631" s="186"/>
      <c r="Q631" s="186"/>
      <c r="R631" s="186"/>
      <c r="S631" s="186"/>
      <c r="T631" s="186"/>
      <c r="U631" s="186"/>
      <c r="V631" s="186"/>
      <c r="W631" s="186"/>
      <c r="X631" s="186"/>
      <c r="Y631" s="186"/>
      <c r="Z631" s="186"/>
      <c r="AA631" s="186"/>
      <c r="AB631" s="186"/>
      <c r="AC631" s="186"/>
      <c r="AD631" s="186"/>
      <c r="AE631" s="186"/>
      <c r="AF631" s="186"/>
      <c r="AG631" s="186"/>
      <c r="AH631" s="186"/>
      <c r="AI631" s="186"/>
      <c r="AJ631" s="186"/>
      <c r="AK631" s="186"/>
      <c r="AL631" s="186"/>
      <c r="AM631" s="186"/>
      <c r="AN631" s="186"/>
    </row>
    <row r="632" spans="3:40" s="164" customFormat="1">
      <c r="C632" s="186"/>
      <c r="D632" s="186"/>
      <c r="E632" s="186"/>
      <c r="F632" s="184"/>
      <c r="G632" s="186"/>
      <c r="H632" s="184"/>
      <c r="I632" s="203"/>
      <c r="J632" s="186"/>
      <c r="K632" s="186"/>
      <c r="L632" s="186"/>
      <c r="M632" s="186"/>
      <c r="N632" s="186"/>
      <c r="O632" s="186"/>
      <c r="P632" s="186"/>
      <c r="Q632" s="186"/>
      <c r="R632" s="186"/>
      <c r="S632" s="186"/>
      <c r="T632" s="186"/>
      <c r="U632" s="186"/>
      <c r="V632" s="186"/>
      <c r="W632" s="186"/>
      <c r="X632" s="186"/>
      <c r="Y632" s="186"/>
      <c r="Z632" s="186"/>
      <c r="AA632" s="186"/>
      <c r="AB632" s="186"/>
      <c r="AC632" s="186"/>
      <c r="AD632" s="186"/>
      <c r="AE632" s="186"/>
      <c r="AF632" s="186"/>
      <c r="AG632" s="186"/>
      <c r="AH632" s="186"/>
      <c r="AI632" s="186"/>
      <c r="AJ632" s="186"/>
      <c r="AK632" s="186"/>
      <c r="AL632" s="186"/>
      <c r="AM632" s="186"/>
      <c r="AN632" s="186"/>
    </row>
    <row r="633" spans="3:40" s="164" customFormat="1">
      <c r="C633" s="186"/>
      <c r="D633" s="186"/>
      <c r="E633" s="186"/>
      <c r="F633" s="184"/>
      <c r="G633" s="186"/>
      <c r="H633" s="184"/>
      <c r="I633" s="203"/>
      <c r="J633" s="186"/>
      <c r="K633" s="186"/>
      <c r="L633" s="186"/>
      <c r="M633" s="186"/>
      <c r="N633" s="186"/>
      <c r="O633" s="186"/>
      <c r="P633" s="186"/>
      <c r="Q633" s="186"/>
      <c r="R633" s="186"/>
      <c r="S633" s="186"/>
      <c r="T633" s="186"/>
      <c r="U633" s="186"/>
      <c r="V633" s="186"/>
      <c r="W633" s="186"/>
      <c r="X633" s="186"/>
      <c r="Y633" s="186"/>
      <c r="Z633" s="186"/>
      <c r="AA633" s="186"/>
      <c r="AB633" s="186"/>
      <c r="AC633" s="186"/>
      <c r="AD633" s="186"/>
      <c r="AE633" s="186"/>
      <c r="AF633" s="186"/>
      <c r="AG633" s="186"/>
      <c r="AH633" s="186"/>
      <c r="AI633" s="186"/>
      <c r="AJ633" s="186"/>
      <c r="AK633" s="186"/>
      <c r="AL633" s="186"/>
      <c r="AM633" s="186"/>
      <c r="AN633" s="186"/>
    </row>
    <row r="634" spans="3:40" s="164" customFormat="1">
      <c r="C634" s="186"/>
      <c r="D634" s="186"/>
      <c r="E634" s="186"/>
      <c r="F634" s="184"/>
      <c r="G634" s="186"/>
      <c r="H634" s="184"/>
      <c r="I634" s="203"/>
      <c r="J634" s="186"/>
      <c r="K634" s="186"/>
      <c r="L634" s="186"/>
      <c r="M634" s="186"/>
      <c r="N634" s="186"/>
      <c r="O634" s="186"/>
      <c r="P634" s="186"/>
      <c r="Q634" s="186"/>
      <c r="R634" s="186"/>
      <c r="S634" s="186"/>
      <c r="T634" s="186"/>
      <c r="U634" s="186"/>
      <c r="V634" s="186"/>
      <c r="W634" s="186"/>
      <c r="X634" s="186"/>
      <c r="Y634" s="186"/>
      <c r="Z634" s="186"/>
      <c r="AA634" s="186"/>
      <c r="AB634" s="186"/>
      <c r="AC634" s="186"/>
      <c r="AD634" s="186"/>
      <c r="AE634" s="186"/>
      <c r="AF634" s="186"/>
      <c r="AG634" s="186"/>
      <c r="AH634" s="186"/>
      <c r="AI634" s="186"/>
      <c r="AJ634" s="186"/>
      <c r="AK634" s="186"/>
      <c r="AL634" s="186"/>
      <c r="AM634" s="186"/>
      <c r="AN634" s="186"/>
    </row>
    <row r="635" spans="3:40" s="164" customFormat="1">
      <c r="C635" s="186"/>
      <c r="D635" s="186"/>
      <c r="E635" s="186"/>
      <c r="F635" s="184"/>
      <c r="G635" s="186"/>
      <c r="H635" s="184"/>
      <c r="I635" s="203"/>
      <c r="J635" s="186"/>
      <c r="K635" s="186"/>
      <c r="L635" s="186"/>
      <c r="M635" s="186"/>
      <c r="N635" s="186"/>
      <c r="O635" s="186"/>
      <c r="P635" s="186"/>
      <c r="Q635" s="186"/>
      <c r="R635" s="186"/>
      <c r="S635" s="186"/>
      <c r="T635" s="186"/>
      <c r="U635" s="186"/>
      <c r="V635" s="186"/>
      <c r="W635" s="186"/>
      <c r="X635" s="186"/>
      <c r="Y635" s="186"/>
      <c r="Z635" s="186"/>
      <c r="AA635" s="186"/>
      <c r="AB635" s="186"/>
      <c r="AC635" s="186"/>
      <c r="AD635" s="186"/>
      <c r="AE635" s="186"/>
      <c r="AF635" s="186"/>
      <c r="AG635" s="186"/>
      <c r="AH635" s="186"/>
      <c r="AI635" s="186"/>
      <c r="AJ635" s="186"/>
      <c r="AK635" s="186"/>
      <c r="AL635" s="186"/>
      <c r="AM635" s="186"/>
      <c r="AN635" s="186"/>
    </row>
    <row r="636" spans="3:40" s="164" customFormat="1">
      <c r="C636" s="186"/>
      <c r="D636" s="186"/>
      <c r="E636" s="186"/>
      <c r="F636" s="184"/>
      <c r="G636" s="186"/>
      <c r="H636" s="184"/>
      <c r="I636" s="203"/>
      <c r="J636" s="186"/>
      <c r="K636" s="186"/>
      <c r="L636" s="186"/>
      <c r="M636" s="186"/>
      <c r="N636" s="186"/>
      <c r="O636" s="186"/>
      <c r="P636" s="186"/>
      <c r="Q636" s="186"/>
      <c r="R636" s="186"/>
      <c r="S636" s="186"/>
      <c r="T636" s="186"/>
      <c r="U636" s="186"/>
      <c r="V636" s="186"/>
      <c r="W636" s="186"/>
      <c r="X636" s="186"/>
      <c r="Y636" s="186"/>
      <c r="Z636" s="186"/>
      <c r="AA636" s="186"/>
      <c r="AB636" s="186"/>
      <c r="AC636" s="186"/>
      <c r="AD636" s="186"/>
      <c r="AE636" s="186"/>
      <c r="AF636" s="186"/>
      <c r="AG636" s="186"/>
      <c r="AH636" s="186"/>
      <c r="AI636" s="186"/>
      <c r="AJ636" s="186"/>
      <c r="AK636" s="186"/>
      <c r="AL636" s="186"/>
      <c r="AM636" s="186"/>
      <c r="AN636" s="186"/>
    </row>
    <row r="637" spans="3:40" s="164" customFormat="1">
      <c r="C637" s="186"/>
      <c r="D637" s="186"/>
      <c r="E637" s="186"/>
      <c r="F637" s="184"/>
      <c r="G637" s="186"/>
      <c r="H637" s="184"/>
      <c r="I637" s="203"/>
      <c r="J637" s="186"/>
      <c r="K637" s="186"/>
      <c r="L637" s="186"/>
      <c r="M637" s="186"/>
      <c r="N637" s="186"/>
      <c r="O637" s="186"/>
      <c r="P637" s="186"/>
      <c r="Q637" s="186"/>
      <c r="R637" s="186"/>
      <c r="S637" s="186"/>
      <c r="T637" s="186"/>
      <c r="U637" s="186"/>
      <c r="V637" s="186"/>
      <c r="W637" s="186"/>
      <c r="X637" s="186"/>
      <c r="Y637" s="186"/>
      <c r="Z637" s="186"/>
      <c r="AA637" s="186"/>
      <c r="AB637" s="186"/>
      <c r="AC637" s="186"/>
      <c r="AD637" s="186"/>
      <c r="AE637" s="186"/>
      <c r="AF637" s="186"/>
      <c r="AG637" s="186"/>
      <c r="AH637" s="186"/>
      <c r="AI637" s="186"/>
      <c r="AJ637" s="186"/>
      <c r="AK637" s="186"/>
      <c r="AL637" s="186"/>
      <c r="AM637" s="186"/>
      <c r="AN637" s="186"/>
    </row>
    <row r="638" spans="3:40" s="164" customFormat="1">
      <c r="C638" s="186"/>
      <c r="D638" s="186"/>
      <c r="E638" s="186"/>
      <c r="F638" s="184"/>
      <c r="G638" s="186"/>
      <c r="H638" s="184"/>
      <c r="I638" s="203"/>
      <c r="J638" s="186"/>
      <c r="K638" s="186"/>
      <c r="L638" s="186"/>
      <c r="M638" s="186"/>
      <c r="N638" s="186"/>
      <c r="O638" s="186"/>
      <c r="P638" s="186"/>
      <c r="Q638" s="186"/>
      <c r="R638" s="186"/>
      <c r="S638" s="186"/>
      <c r="T638" s="186"/>
      <c r="U638" s="186"/>
      <c r="V638" s="186"/>
      <c r="W638" s="186"/>
      <c r="X638" s="186"/>
      <c r="Y638" s="186"/>
      <c r="Z638" s="186"/>
      <c r="AA638" s="186"/>
      <c r="AB638" s="186"/>
      <c r="AC638" s="186"/>
      <c r="AD638" s="186"/>
      <c r="AE638" s="186"/>
      <c r="AF638" s="186"/>
      <c r="AG638" s="186"/>
      <c r="AH638" s="186"/>
      <c r="AI638" s="186"/>
      <c r="AJ638" s="186"/>
      <c r="AK638" s="186"/>
      <c r="AL638" s="186"/>
      <c r="AM638" s="186"/>
      <c r="AN638" s="186"/>
    </row>
    <row r="639" spans="3:40" s="164" customFormat="1">
      <c r="C639" s="186"/>
      <c r="D639" s="186"/>
      <c r="E639" s="186"/>
      <c r="F639" s="184"/>
      <c r="G639" s="186"/>
      <c r="H639" s="184"/>
      <c r="I639" s="203"/>
      <c r="J639" s="186"/>
      <c r="K639" s="186"/>
      <c r="L639" s="186"/>
      <c r="M639" s="186"/>
      <c r="N639" s="186"/>
      <c r="O639" s="186"/>
      <c r="P639" s="186"/>
      <c r="Q639" s="186"/>
      <c r="R639" s="186"/>
      <c r="S639" s="186"/>
      <c r="T639" s="186"/>
      <c r="U639" s="186"/>
      <c r="V639" s="186"/>
      <c r="W639" s="186"/>
      <c r="X639" s="186"/>
      <c r="Y639" s="186"/>
      <c r="Z639" s="186"/>
      <c r="AA639" s="186"/>
      <c r="AB639" s="186"/>
      <c r="AC639" s="186"/>
      <c r="AD639" s="186"/>
      <c r="AE639" s="186"/>
      <c r="AF639" s="186"/>
      <c r="AG639" s="186"/>
      <c r="AH639" s="186"/>
      <c r="AI639" s="186"/>
      <c r="AJ639" s="186"/>
      <c r="AK639" s="186"/>
      <c r="AL639" s="186"/>
      <c r="AM639" s="186"/>
      <c r="AN639" s="186"/>
    </row>
    <row r="640" spans="3:40" s="164" customFormat="1">
      <c r="C640" s="186"/>
      <c r="D640" s="186"/>
      <c r="E640" s="186"/>
      <c r="F640" s="184"/>
      <c r="G640" s="186"/>
      <c r="H640" s="184"/>
      <c r="I640" s="203"/>
      <c r="J640" s="186"/>
      <c r="K640" s="186"/>
      <c r="L640" s="186"/>
      <c r="M640" s="186"/>
      <c r="N640" s="186"/>
      <c r="O640" s="186"/>
      <c r="P640" s="186"/>
      <c r="Q640" s="186"/>
      <c r="R640" s="186"/>
      <c r="S640" s="186"/>
      <c r="T640" s="186"/>
      <c r="U640" s="186"/>
      <c r="V640" s="186"/>
      <c r="W640" s="186"/>
      <c r="X640" s="186"/>
      <c r="Y640" s="186"/>
      <c r="Z640" s="186"/>
      <c r="AA640" s="186"/>
      <c r="AB640" s="186"/>
      <c r="AC640" s="186"/>
      <c r="AD640" s="186"/>
      <c r="AE640" s="186"/>
      <c r="AF640" s="186"/>
      <c r="AG640" s="186"/>
      <c r="AH640" s="186"/>
      <c r="AI640" s="186"/>
      <c r="AJ640" s="186"/>
      <c r="AK640" s="186"/>
      <c r="AL640" s="186"/>
      <c r="AM640" s="186"/>
      <c r="AN640" s="186"/>
    </row>
    <row r="641" spans="3:40" s="164" customFormat="1">
      <c r="C641" s="186"/>
      <c r="D641" s="186"/>
      <c r="E641" s="186"/>
      <c r="F641" s="184"/>
      <c r="G641" s="186"/>
      <c r="H641" s="184"/>
      <c r="I641" s="203"/>
      <c r="J641" s="186"/>
      <c r="K641" s="186"/>
      <c r="L641" s="186"/>
      <c r="M641" s="186"/>
      <c r="N641" s="186"/>
      <c r="O641" s="186"/>
      <c r="P641" s="186"/>
      <c r="Q641" s="186"/>
      <c r="R641" s="186"/>
      <c r="S641" s="186"/>
      <c r="T641" s="186"/>
      <c r="U641" s="186"/>
      <c r="V641" s="186"/>
      <c r="W641" s="186"/>
      <c r="X641" s="186"/>
      <c r="Y641" s="186"/>
      <c r="Z641" s="186"/>
      <c r="AA641" s="186"/>
      <c r="AB641" s="186"/>
      <c r="AC641" s="186"/>
      <c r="AD641" s="186"/>
      <c r="AE641" s="186"/>
      <c r="AF641" s="186"/>
      <c r="AG641" s="186"/>
      <c r="AH641" s="186"/>
      <c r="AI641" s="186"/>
      <c r="AJ641" s="186"/>
      <c r="AK641" s="186"/>
      <c r="AL641" s="186"/>
      <c r="AM641" s="186"/>
      <c r="AN641" s="186"/>
    </row>
    <row r="642" spans="3:40" s="164" customFormat="1">
      <c r="C642" s="186"/>
      <c r="D642" s="186"/>
      <c r="E642" s="186"/>
      <c r="F642" s="184"/>
      <c r="G642" s="186"/>
      <c r="H642" s="184"/>
      <c r="I642" s="203"/>
      <c r="J642" s="186"/>
      <c r="K642" s="186"/>
      <c r="L642" s="186"/>
      <c r="M642" s="186"/>
      <c r="N642" s="186"/>
      <c r="O642" s="186"/>
      <c r="P642" s="186"/>
      <c r="Q642" s="186"/>
      <c r="R642" s="186"/>
      <c r="S642" s="186"/>
      <c r="T642" s="186"/>
      <c r="U642" s="186"/>
      <c r="V642" s="186"/>
      <c r="W642" s="186"/>
      <c r="X642" s="186"/>
      <c r="Y642" s="186"/>
      <c r="Z642" s="186"/>
      <c r="AA642" s="186"/>
      <c r="AB642" s="186"/>
      <c r="AC642" s="186"/>
      <c r="AD642" s="186"/>
      <c r="AE642" s="186"/>
      <c r="AF642" s="186"/>
      <c r="AG642" s="186"/>
      <c r="AH642" s="186"/>
      <c r="AI642" s="186"/>
      <c r="AJ642" s="186"/>
      <c r="AK642" s="186"/>
      <c r="AL642" s="186"/>
      <c r="AM642" s="186"/>
      <c r="AN642" s="186"/>
    </row>
    <row r="643" spans="3:40" s="164" customFormat="1">
      <c r="C643" s="186"/>
      <c r="D643" s="186"/>
      <c r="E643" s="186"/>
      <c r="F643" s="184"/>
      <c r="G643" s="186"/>
      <c r="H643" s="184"/>
      <c r="I643" s="203"/>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row>
    <row r="644" spans="3:40" s="164" customFormat="1">
      <c r="C644" s="186"/>
      <c r="D644" s="186"/>
      <c r="E644" s="186"/>
      <c r="F644" s="184"/>
      <c r="G644" s="186"/>
      <c r="H644" s="184"/>
      <c r="I644" s="203"/>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row>
    <row r="645" spans="3:40" s="164" customFormat="1">
      <c r="C645" s="186"/>
      <c r="D645" s="186"/>
      <c r="E645" s="186"/>
      <c r="F645" s="184"/>
      <c r="G645" s="186"/>
      <c r="H645" s="184"/>
      <c r="I645" s="203"/>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row>
    <row r="646" spans="3:40" s="164" customFormat="1">
      <c r="C646" s="186"/>
      <c r="D646" s="186"/>
      <c r="E646" s="186"/>
      <c r="F646" s="184"/>
      <c r="G646" s="186"/>
      <c r="H646" s="184"/>
      <c r="I646" s="203"/>
      <c r="J646" s="186"/>
      <c r="K646" s="186"/>
      <c r="L646" s="186"/>
      <c r="M646" s="186"/>
      <c r="N646" s="186"/>
      <c r="O646" s="186"/>
      <c r="P646" s="186"/>
      <c r="Q646" s="186"/>
      <c r="R646" s="186"/>
      <c r="S646" s="186"/>
      <c r="T646" s="186"/>
      <c r="U646" s="186"/>
      <c r="V646" s="186"/>
      <c r="W646" s="186"/>
      <c r="X646" s="186"/>
      <c r="Y646" s="186"/>
      <c r="Z646" s="186"/>
      <c r="AA646" s="186"/>
      <c r="AB646" s="186"/>
      <c r="AC646" s="186"/>
      <c r="AD646" s="186"/>
      <c r="AE646" s="186"/>
      <c r="AF646" s="186"/>
      <c r="AG646" s="186"/>
      <c r="AH646" s="186"/>
      <c r="AI646" s="186"/>
      <c r="AJ646" s="186"/>
      <c r="AK646" s="186"/>
      <c r="AL646" s="186"/>
      <c r="AM646" s="186"/>
      <c r="AN646" s="186"/>
    </row>
    <row r="647" spans="3:40" s="164" customFormat="1">
      <c r="C647" s="186"/>
      <c r="D647" s="186"/>
      <c r="E647" s="186"/>
      <c r="F647" s="184"/>
      <c r="G647" s="186"/>
      <c r="H647" s="184"/>
      <c r="I647" s="203"/>
      <c r="J647" s="186"/>
      <c r="K647" s="186"/>
      <c r="L647" s="186"/>
      <c r="M647" s="186"/>
      <c r="N647" s="186"/>
      <c r="O647" s="186"/>
      <c r="P647" s="186"/>
      <c r="Q647" s="186"/>
      <c r="R647" s="186"/>
      <c r="S647" s="186"/>
      <c r="T647" s="186"/>
      <c r="U647" s="186"/>
      <c r="V647" s="186"/>
      <c r="W647" s="186"/>
      <c r="X647" s="186"/>
      <c r="Y647" s="186"/>
      <c r="Z647" s="186"/>
      <c r="AA647" s="186"/>
      <c r="AB647" s="186"/>
      <c r="AC647" s="186"/>
      <c r="AD647" s="186"/>
      <c r="AE647" s="186"/>
      <c r="AF647" s="186"/>
      <c r="AG647" s="186"/>
      <c r="AH647" s="186"/>
      <c r="AI647" s="186"/>
      <c r="AJ647" s="186"/>
      <c r="AK647" s="186"/>
      <c r="AL647" s="186"/>
      <c r="AM647" s="186"/>
      <c r="AN647" s="186"/>
    </row>
    <row r="648" spans="3:40" s="164" customFormat="1">
      <c r="C648" s="186"/>
      <c r="D648" s="186"/>
      <c r="E648" s="186"/>
      <c r="F648" s="184"/>
      <c r="G648" s="186"/>
      <c r="H648" s="184"/>
      <c r="I648" s="203"/>
      <c r="J648" s="186"/>
      <c r="K648" s="186"/>
      <c r="L648" s="186"/>
      <c r="M648" s="186"/>
      <c r="N648" s="186"/>
      <c r="O648" s="186"/>
      <c r="P648" s="186"/>
      <c r="Q648" s="186"/>
      <c r="R648" s="186"/>
      <c r="S648" s="186"/>
      <c r="T648" s="186"/>
      <c r="U648" s="186"/>
      <c r="V648" s="186"/>
      <c r="W648" s="186"/>
      <c r="X648" s="186"/>
      <c r="Y648" s="186"/>
      <c r="Z648" s="186"/>
      <c r="AA648" s="186"/>
      <c r="AB648" s="186"/>
      <c r="AC648" s="186"/>
      <c r="AD648" s="186"/>
      <c r="AE648" s="186"/>
      <c r="AF648" s="186"/>
      <c r="AG648" s="186"/>
      <c r="AH648" s="186"/>
      <c r="AI648" s="186"/>
      <c r="AJ648" s="186"/>
      <c r="AK648" s="186"/>
      <c r="AL648" s="186"/>
      <c r="AM648" s="186"/>
      <c r="AN648" s="186"/>
    </row>
    <row r="649" spans="3:40" s="164" customFormat="1">
      <c r="C649" s="186"/>
      <c r="D649" s="186"/>
      <c r="E649" s="186"/>
      <c r="F649" s="184"/>
      <c r="G649" s="186"/>
      <c r="H649" s="184"/>
      <c r="I649" s="203"/>
      <c r="J649" s="186"/>
      <c r="K649" s="186"/>
      <c r="L649" s="186"/>
      <c r="M649" s="186"/>
      <c r="N649" s="186"/>
      <c r="O649" s="186"/>
      <c r="P649" s="186"/>
      <c r="Q649" s="186"/>
      <c r="R649" s="186"/>
      <c r="S649" s="186"/>
      <c r="T649" s="186"/>
      <c r="U649" s="186"/>
      <c r="V649" s="186"/>
      <c r="W649" s="186"/>
      <c r="X649" s="186"/>
      <c r="Y649" s="186"/>
      <c r="Z649" s="186"/>
      <c r="AA649" s="186"/>
      <c r="AB649" s="186"/>
      <c r="AC649" s="186"/>
      <c r="AD649" s="186"/>
      <c r="AE649" s="186"/>
      <c r="AF649" s="186"/>
      <c r="AG649" s="186"/>
      <c r="AH649" s="186"/>
      <c r="AI649" s="186"/>
      <c r="AJ649" s="186"/>
      <c r="AK649" s="186"/>
      <c r="AL649" s="186"/>
      <c r="AM649" s="186"/>
      <c r="AN649" s="186"/>
    </row>
    <row r="650" spans="3:40" s="164" customFormat="1">
      <c r="C650" s="186"/>
      <c r="D650" s="186"/>
      <c r="E650" s="186"/>
      <c r="F650" s="184"/>
      <c r="G650" s="186"/>
      <c r="H650" s="184"/>
      <c r="I650" s="203"/>
      <c r="J650" s="186"/>
      <c r="K650" s="186"/>
      <c r="L650" s="186"/>
      <c r="M650" s="186"/>
      <c r="N650" s="186"/>
      <c r="O650" s="186"/>
      <c r="P650" s="186"/>
      <c r="Q650" s="186"/>
      <c r="R650" s="186"/>
      <c r="S650" s="186"/>
      <c r="T650" s="186"/>
      <c r="U650" s="186"/>
      <c r="V650" s="186"/>
      <c r="W650" s="186"/>
      <c r="X650" s="186"/>
      <c r="Y650" s="186"/>
      <c r="Z650" s="186"/>
      <c r="AA650" s="186"/>
      <c r="AB650" s="186"/>
      <c r="AC650" s="186"/>
      <c r="AD650" s="186"/>
      <c r="AE650" s="186"/>
      <c r="AF650" s="186"/>
      <c r="AG650" s="186"/>
      <c r="AH650" s="186"/>
      <c r="AI650" s="186"/>
      <c r="AJ650" s="186"/>
      <c r="AK650" s="186"/>
      <c r="AL650" s="186"/>
      <c r="AM650" s="186"/>
      <c r="AN650" s="186"/>
    </row>
    <row r="651" spans="3:40" s="164" customFormat="1">
      <c r="C651" s="186"/>
      <c r="D651" s="186"/>
      <c r="E651" s="186"/>
      <c r="F651" s="184"/>
      <c r="G651" s="186"/>
      <c r="H651" s="184"/>
      <c r="I651" s="203"/>
      <c r="J651" s="186"/>
      <c r="K651" s="186"/>
      <c r="L651" s="186"/>
      <c r="M651" s="186"/>
      <c r="N651" s="186"/>
      <c r="O651" s="186"/>
      <c r="P651" s="186"/>
      <c r="Q651" s="186"/>
      <c r="R651" s="186"/>
      <c r="S651" s="186"/>
      <c r="T651" s="186"/>
      <c r="U651" s="186"/>
      <c r="V651" s="186"/>
      <c r="W651" s="186"/>
      <c r="X651" s="186"/>
      <c r="Y651" s="186"/>
      <c r="Z651" s="186"/>
      <c r="AA651" s="186"/>
      <c r="AB651" s="186"/>
      <c r="AC651" s="186"/>
      <c r="AD651" s="186"/>
      <c r="AE651" s="186"/>
      <c r="AF651" s="186"/>
      <c r="AG651" s="186"/>
      <c r="AH651" s="186"/>
      <c r="AI651" s="186"/>
      <c r="AJ651" s="186"/>
      <c r="AK651" s="186"/>
      <c r="AL651" s="186"/>
      <c r="AM651" s="186"/>
      <c r="AN651" s="186"/>
    </row>
    <row r="652" spans="3:40" s="164" customFormat="1">
      <c r="C652" s="186"/>
      <c r="D652" s="186"/>
      <c r="E652" s="186"/>
      <c r="F652" s="184"/>
      <c r="G652" s="186"/>
      <c r="H652" s="184"/>
      <c r="I652" s="203"/>
      <c r="J652" s="186"/>
      <c r="K652" s="186"/>
      <c r="L652" s="186"/>
      <c r="M652" s="186"/>
      <c r="N652" s="186"/>
      <c r="O652" s="186"/>
      <c r="P652" s="186"/>
      <c r="Q652" s="186"/>
      <c r="R652" s="186"/>
      <c r="S652" s="186"/>
      <c r="T652" s="186"/>
      <c r="U652" s="186"/>
      <c r="V652" s="186"/>
      <c r="W652" s="186"/>
      <c r="X652" s="186"/>
      <c r="Y652" s="186"/>
      <c r="Z652" s="186"/>
      <c r="AA652" s="186"/>
      <c r="AB652" s="186"/>
      <c r="AC652" s="186"/>
      <c r="AD652" s="186"/>
      <c r="AE652" s="186"/>
      <c r="AF652" s="186"/>
      <c r="AG652" s="186"/>
      <c r="AH652" s="186"/>
      <c r="AI652" s="186"/>
      <c r="AJ652" s="186"/>
      <c r="AK652" s="186"/>
      <c r="AL652" s="186"/>
      <c r="AM652" s="186"/>
      <c r="AN652" s="186"/>
    </row>
    <row r="653" spans="3:40" s="164" customFormat="1">
      <c r="C653" s="186"/>
      <c r="D653" s="186"/>
      <c r="E653" s="186"/>
      <c r="F653" s="184"/>
      <c r="G653" s="186"/>
      <c r="H653" s="184"/>
      <c r="I653" s="203"/>
      <c r="J653" s="186"/>
      <c r="K653" s="186"/>
      <c r="L653" s="186"/>
      <c r="M653" s="186"/>
      <c r="N653" s="186"/>
      <c r="O653" s="186"/>
      <c r="P653" s="186"/>
      <c r="Q653" s="186"/>
      <c r="R653" s="186"/>
      <c r="S653" s="186"/>
      <c r="T653" s="186"/>
      <c r="U653" s="186"/>
      <c r="V653" s="186"/>
      <c r="W653" s="186"/>
      <c r="X653" s="186"/>
      <c r="Y653" s="186"/>
      <c r="Z653" s="186"/>
      <c r="AA653" s="186"/>
      <c r="AB653" s="186"/>
      <c r="AC653" s="186"/>
      <c r="AD653" s="186"/>
      <c r="AE653" s="186"/>
      <c r="AF653" s="186"/>
      <c r="AG653" s="186"/>
      <c r="AH653" s="186"/>
      <c r="AI653" s="186"/>
      <c r="AJ653" s="186"/>
      <c r="AK653" s="186"/>
      <c r="AL653" s="186"/>
      <c r="AM653" s="186"/>
      <c r="AN653" s="186"/>
    </row>
    <row r="654" spans="3:40" s="164" customFormat="1">
      <c r="C654" s="186"/>
      <c r="D654" s="186"/>
      <c r="E654" s="186"/>
      <c r="F654" s="184"/>
      <c r="G654" s="186"/>
      <c r="H654" s="184"/>
      <c r="I654" s="203"/>
      <c r="J654" s="186"/>
      <c r="K654" s="186"/>
      <c r="L654" s="186"/>
      <c r="M654" s="186"/>
      <c r="N654" s="186"/>
      <c r="O654" s="186"/>
      <c r="P654" s="186"/>
      <c r="Q654" s="186"/>
      <c r="R654" s="186"/>
      <c r="S654" s="186"/>
      <c r="T654" s="186"/>
      <c r="U654" s="186"/>
      <c r="V654" s="186"/>
      <c r="W654" s="186"/>
      <c r="X654" s="186"/>
      <c r="Y654" s="186"/>
      <c r="Z654" s="186"/>
      <c r="AA654" s="186"/>
      <c r="AB654" s="186"/>
      <c r="AC654" s="186"/>
      <c r="AD654" s="186"/>
      <c r="AE654" s="186"/>
      <c r="AF654" s="186"/>
      <c r="AG654" s="186"/>
      <c r="AH654" s="186"/>
      <c r="AI654" s="186"/>
      <c r="AJ654" s="186"/>
      <c r="AK654" s="186"/>
      <c r="AL654" s="186"/>
      <c r="AM654" s="186"/>
      <c r="AN654" s="186"/>
    </row>
    <row r="655" spans="3:40" s="164" customFormat="1">
      <c r="C655" s="186"/>
      <c r="D655" s="186"/>
      <c r="E655" s="186"/>
      <c r="F655" s="184"/>
      <c r="G655" s="186"/>
      <c r="H655" s="184"/>
      <c r="I655" s="203"/>
      <c r="J655" s="186"/>
      <c r="K655" s="186"/>
      <c r="L655" s="186"/>
      <c r="M655" s="186"/>
      <c r="N655" s="186"/>
      <c r="O655" s="186"/>
      <c r="P655" s="186"/>
      <c r="Q655" s="186"/>
      <c r="R655" s="186"/>
      <c r="S655" s="186"/>
      <c r="T655" s="186"/>
      <c r="U655" s="186"/>
      <c r="V655" s="186"/>
      <c r="W655" s="186"/>
      <c r="X655" s="186"/>
      <c r="Y655" s="186"/>
      <c r="Z655" s="186"/>
      <c r="AA655" s="186"/>
      <c r="AB655" s="186"/>
      <c r="AC655" s="186"/>
      <c r="AD655" s="186"/>
      <c r="AE655" s="186"/>
      <c r="AF655" s="186"/>
      <c r="AG655" s="186"/>
      <c r="AH655" s="186"/>
      <c r="AI655" s="186"/>
      <c r="AJ655" s="186"/>
      <c r="AK655" s="186"/>
      <c r="AL655" s="186"/>
      <c r="AM655" s="186"/>
      <c r="AN655" s="186"/>
    </row>
    <row r="656" spans="3:40" s="164" customFormat="1">
      <c r="C656" s="186"/>
      <c r="D656" s="186"/>
      <c r="E656" s="186"/>
      <c r="F656" s="184"/>
      <c r="G656" s="186"/>
      <c r="H656" s="184"/>
      <c r="I656" s="203"/>
      <c r="J656" s="186"/>
      <c r="K656" s="186"/>
      <c r="L656" s="186"/>
      <c r="M656" s="186"/>
      <c r="N656" s="186"/>
      <c r="O656" s="186"/>
      <c r="P656" s="186"/>
      <c r="Q656" s="186"/>
      <c r="R656" s="186"/>
      <c r="S656" s="186"/>
      <c r="T656" s="186"/>
      <c r="U656" s="186"/>
      <c r="V656" s="186"/>
      <c r="W656" s="186"/>
      <c r="X656" s="186"/>
      <c r="Y656" s="186"/>
      <c r="Z656" s="186"/>
      <c r="AA656" s="186"/>
      <c r="AB656" s="186"/>
      <c r="AC656" s="186"/>
      <c r="AD656" s="186"/>
      <c r="AE656" s="186"/>
      <c r="AF656" s="186"/>
      <c r="AG656" s="186"/>
      <c r="AH656" s="186"/>
      <c r="AI656" s="186"/>
      <c r="AJ656" s="186"/>
      <c r="AK656" s="186"/>
      <c r="AL656" s="186"/>
      <c r="AM656" s="186"/>
      <c r="AN656" s="186"/>
    </row>
    <row r="657" spans="3:40" s="164" customFormat="1">
      <c r="C657" s="186"/>
      <c r="D657" s="186"/>
      <c r="E657" s="186"/>
      <c r="F657" s="184"/>
      <c r="G657" s="186"/>
      <c r="H657" s="184"/>
      <c r="I657" s="203"/>
      <c r="J657" s="186"/>
      <c r="K657" s="186"/>
      <c r="L657" s="186"/>
      <c r="M657" s="186"/>
      <c r="N657" s="186"/>
      <c r="O657" s="186"/>
      <c r="P657" s="186"/>
      <c r="Q657" s="186"/>
      <c r="R657" s="186"/>
      <c r="S657" s="186"/>
      <c r="T657" s="186"/>
      <c r="U657" s="186"/>
      <c r="V657" s="186"/>
      <c r="W657" s="186"/>
      <c r="X657" s="186"/>
      <c r="Y657" s="186"/>
      <c r="Z657" s="186"/>
      <c r="AA657" s="186"/>
      <c r="AB657" s="186"/>
      <c r="AC657" s="186"/>
      <c r="AD657" s="186"/>
      <c r="AE657" s="186"/>
      <c r="AF657" s="186"/>
      <c r="AG657" s="186"/>
      <c r="AH657" s="186"/>
      <c r="AI657" s="186"/>
      <c r="AJ657" s="186"/>
      <c r="AK657" s="186"/>
      <c r="AL657" s="186"/>
      <c r="AM657" s="186"/>
      <c r="AN657" s="186"/>
    </row>
    <row r="658" spans="3:40" s="164" customFormat="1">
      <c r="C658" s="186"/>
      <c r="D658" s="186"/>
      <c r="E658" s="186"/>
      <c r="F658" s="184"/>
      <c r="G658" s="186"/>
      <c r="H658" s="184"/>
      <c r="I658" s="203"/>
      <c r="J658" s="186"/>
      <c r="K658" s="186"/>
      <c r="L658" s="186"/>
      <c r="M658" s="186"/>
      <c r="N658" s="186"/>
      <c r="O658" s="186"/>
      <c r="P658" s="186"/>
      <c r="Q658" s="186"/>
      <c r="R658" s="186"/>
      <c r="S658" s="186"/>
      <c r="T658" s="186"/>
      <c r="U658" s="186"/>
      <c r="V658" s="186"/>
      <c r="W658" s="186"/>
      <c r="X658" s="186"/>
      <c r="Y658" s="186"/>
      <c r="Z658" s="186"/>
      <c r="AA658" s="186"/>
      <c r="AB658" s="186"/>
      <c r="AC658" s="186"/>
      <c r="AD658" s="186"/>
      <c r="AE658" s="186"/>
      <c r="AF658" s="186"/>
      <c r="AG658" s="186"/>
      <c r="AH658" s="186"/>
      <c r="AI658" s="186"/>
      <c r="AJ658" s="186"/>
      <c r="AK658" s="186"/>
      <c r="AL658" s="186"/>
      <c r="AM658" s="186"/>
      <c r="AN658" s="186"/>
    </row>
    <row r="659" spans="3:40" s="164" customFormat="1">
      <c r="C659" s="186"/>
      <c r="D659" s="186"/>
      <c r="E659" s="186"/>
      <c r="F659" s="184"/>
      <c r="G659" s="186"/>
      <c r="H659" s="184"/>
      <c r="I659" s="203"/>
      <c r="J659" s="186"/>
      <c r="K659" s="186"/>
      <c r="L659" s="186"/>
      <c r="M659" s="186"/>
      <c r="N659" s="186"/>
      <c r="O659" s="186"/>
      <c r="P659" s="186"/>
      <c r="Q659" s="186"/>
      <c r="R659" s="186"/>
      <c r="S659" s="186"/>
      <c r="T659" s="186"/>
      <c r="U659" s="186"/>
      <c r="V659" s="186"/>
      <c r="W659" s="186"/>
      <c r="X659" s="186"/>
      <c r="Y659" s="186"/>
      <c r="Z659" s="186"/>
      <c r="AA659" s="186"/>
      <c r="AB659" s="186"/>
      <c r="AC659" s="186"/>
      <c r="AD659" s="186"/>
      <c r="AE659" s="186"/>
      <c r="AF659" s="186"/>
      <c r="AG659" s="186"/>
      <c r="AH659" s="186"/>
      <c r="AI659" s="186"/>
      <c r="AJ659" s="186"/>
      <c r="AK659" s="186"/>
      <c r="AL659" s="186"/>
      <c r="AM659" s="186"/>
      <c r="AN659" s="186"/>
    </row>
    <row r="660" spans="3:40" s="164" customFormat="1">
      <c r="C660" s="186"/>
      <c r="D660" s="186"/>
      <c r="E660" s="186"/>
      <c r="F660" s="184"/>
      <c r="G660" s="186"/>
      <c r="H660" s="184"/>
      <c r="I660" s="203"/>
      <c r="J660" s="186"/>
      <c r="K660" s="186"/>
      <c r="L660" s="186"/>
      <c r="M660" s="186"/>
      <c r="N660" s="186"/>
      <c r="O660" s="186"/>
      <c r="P660" s="186"/>
      <c r="Q660" s="186"/>
      <c r="R660" s="186"/>
      <c r="S660" s="186"/>
      <c r="T660" s="186"/>
      <c r="U660" s="186"/>
      <c r="V660" s="186"/>
      <c r="W660" s="186"/>
      <c r="X660" s="186"/>
      <c r="Y660" s="186"/>
      <c r="Z660" s="186"/>
      <c r="AA660" s="186"/>
      <c r="AB660" s="186"/>
      <c r="AC660" s="186"/>
      <c r="AD660" s="186"/>
      <c r="AE660" s="186"/>
      <c r="AF660" s="186"/>
      <c r="AG660" s="186"/>
      <c r="AH660" s="186"/>
      <c r="AI660" s="186"/>
      <c r="AJ660" s="186"/>
      <c r="AK660" s="186"/>
      <c r="AL660" s="186"/>
      <c r="AM660" s="186"/>
      <c r="AN660" s="186"/>
    </row>
    <row r="661" spans="3:40" s="164" customFormat="1">
      <c r="C661" s="186"/>
      <c r="D661" s="186"/>
      <c r="E661" s="186"/>
      <c r="F661" s="184"/>
      <c r="G661" s="186"/>
      <c r="H661" s="184"/>
      <c r="I661" s="203"/>
      <c r="J661" s="186"/>
      <c r="K661" s="186"/>
      <c r="L661" s="186"/>
      <c r="M661" s="186"/>
      <c r="N661" s="186"/>
      <c r="O661" s="186"/>
      <c r="P661" s="186"/>
      <c r="Q661" s="186"/>
      <c r="R661" s="186"/>
      <c r="S661" s="186"/>
      <c r="T661" s="186"/>
      <c r="U661" s="186"/>
      <c r="V661" s="186"/>
      <c r="W661" s="186"/>
      <c r="X661" s="186"/>
      <c r="Y661" s="186"/>
      <c r="Z661" s="186"/>
      <c r="AA661" s="186"/>
      <c r="AB661" s="186"/>
      <c r="AC661" s="186"/>
      <c r="AD661" s="186"/>
      <c r="AE661" s="186"/>
      <c r="AF661" s="186"/>
      <c r="AG661" s="186"/>
      <c r="AH661" s="186"/>
      <c r="AI661" s="186"/>
      <c r="AJ661" s="186"/>
      <c r="AK661" s="186"/>
      <c r="AL661" s="186"/>
      <c r="AM661" s="186"/>
      <c r="AN661" s="186"/>
    </row>
    <row r="662" spans="3:40" s="164" customFormat="1">
      <c r="C662" s="186"/>
      <c r="D662" s="186"/>
      <c r="E662" s="186"/>
      <c r="F662" s="184"/>
      <c r="G662" s="186"/>
      <c r="H662" s="184"/>
      <c r="I662" s="203"/>
      <c r="J662" s="186"/>
      <c r="K662" s="186"/>
      <c r="L662" s="186"/>
      <c r="M662" s="186"/>
      <c r="N662" s="186"/>
      <c r="O662" s="186"/>
      <c r="P662" s="186"/>
      <c r="Q662" s="186"/>
      <c r="R662" s="186"/>
      <c r="S662" s="186"/>
      <c r="T662" s="186"/>
      <c r="U662" s="186"/>
      <c r="V662" s="186"/>
      <c r="W662" s="186"/>
      <c r="X662" s="186"/>
      <c r="Y662" s="186"/>
      <c r="Z662" s="186"/>
      <c r="AA662" s="186"/>
      <c r="AB662" s="186"/>
      <c r="AC662" s="186"/>
      <c r="AD662" s="186"/>
      <c r="AE662" s="186"/>
      <c r="AF662" s="186"/>
      <c r="AG662" s="186"/>
      <c r="AH662" s="186"/>
      <c r="AI662" s="186"/>
      <c r="AJ662" s="186"/>
      <c r="AK662" s="186"/>
      <c r="AL662" s="186"/>
      <c r="AM662" s="186"/>
      <c r="AN662" s="186"/>
    </row>
    <row r="663" spans="3:40" s="164" customFormat="1">
      <c r="C663" s="186"/>
      <c r="D663" s="186"/>
      <c r="E663" s="186"/>
      <c r="F663" s="184"/>
      <c r="G663" s="186"/>
      <c r="H663" s="184"/>
      <c r="I663" s="203"/>
      <c r="J663" s="186"/>
      <c r="K663" s="186"/>
      <c r="L663" s="186"/>
      <c r="M663" s="186"/>
      <c r="N663" s="186"/>
      <c r="O663" s="186"/>
      <c r="P663" s="186"/>
      <c r="Q663" s="186"/>
      <c r="R663" s="186"/>
      <c r="S663" s="186"/>
      <c r="T663" s="186"/>
      <c r="U663" s="186"/>
      <c r="V663" s="186"/>
      <c r="W663" s="186"/>
      <c r="X663" s="186"/>
      <c r="Y663" s="186"/>
      <c r="Z663" s="186"/>
      <c r="AA663" s="186"/>
      <c r="AB663" s="186"/>
      <c r="AC663" s="186"/>
      <c r="AD663" s="186"/>
      <c r="AE663" s="186"/>
      <c r="AF663" s="186"/>
      <c r="AG663" s="186"/>
      <c r="AH663" s="186"/>
      <c r="AI663" s="186"/>
      <c r="AJ663" s="186"/>
      <c r="AK663" s="186"/>
      <c r="AL663" s="186"/>
      <c r="AM663" s="186"/>
      <c r="AN663" s="186"/>
    </row>
    <row r="664" spans="3:40" s="164" customFormat="1">
      <c r="C664" s="186"/>
      <c r="D664" s="186"/>
      <c r="E664" s="186"/>
      <c r="F664" s="184"/>
      <c r="G664" s="186"/>
      <c r="H664" s="184"/>
      <c r="I664" s="203"/>
      <c r="J664" s="186"/>
      <c r="K664" s="186"/>
      <c r="L664" s="186"/>
      <c r="M664" s="186"/>
      <c r="N664" s="186"/>
      <c r="O664" s="186"/>
      <c r="P664" s="186"/>
      <c r="Q664" s="186"/>
      <c r="R664" s="186"/>
      <c r="S664" s="186"/>
      <c r="T664" s="186"/>
      <c r="U664" s="186"/>
      <c r="V664" s="186"/>
      <c r="W664" s="186"/>
      <c r="X664" s="186"/>
      <c r="Y664" s="186"/>
      <c r="Z664" s="186"/>
      <c r="AA664" s="186"/>
      <c r="AB664" s="186"/>
      <c r="AC664" s="186"/>
      <c r="AD664" s="186"/>
      <c r="AE664" s="186"/>
      <c r="AF664" s="186"/>
      <c r="AG664" s="186"/>
      <c r="AH664" s="186"/>
      <c r="AI664" s="186"/>
      <c r="AJ664" s="186"/>
      <c r="AK664" s="186"/>
      <c r="AL664" s="186"/>
      <c r="AM664" s="186"/>
      <c r="AN664" s="186"/>
    </row>
    <row r="665" spans="3:40" s="164" customFormat="1">
      <c r="C665" s="186"/>
      <c r="D665" s="186"/>
      <c r="E665" s="186"/>
      <c r="F665" s="184"/>
      <c r="G665" s="186"/>
      <c r="H665" s="184"/>
      <c r="I665" s="203"/>
      <c r="J665" s="186"/>
      <c r="K665" s="186"/>
      <c r="L665" s="186"/>
      <c r="M665" s="186"/>
      <c r="N665" s="186"/>
      <c r="O665" s="186"/>
      <c r="P665" s="186"/>
      <c r="Q665" s="186"/>
      <c r="R665" s="186"/>
      <c r="S665" s="186"/>
      <c r="T665" s="186"/>
      <c r="U665" s="186"/>
      <c r="V665" s="186"/>
      <c r="W665" s="186"/>
      <c r="X665" s="186"/>
      <c r="Y665" s="186"/>
      <c r="Z665" s="186"/>
      <c r="AA665" s="186"/>
      <c r="AB665" s="186"/>
      <c r="AC665" s="186"/>
      <c r="AD665" s="186"/>
      <c r="AE665" s="186"/>
      <c r="AF665" s="186"/>
      <c r="AG665" s="186"/>
      <c r="AH665" s="186"/>
      <c r="AI665" s="186"/>
      <c r="AJ665" s="186"/>
      <c r="AK665" s="186"/>
      <c r="AL665" s="186"/>
      <c r="AM665" s="186"/>
      <c r="AN665" s="186"/>
    </row>
    <row r="666" spans="3:40" s="164" customFormat="1">
      <c r="C666" s="186"/>
      <c r="D666" s="186"/>
      <c r="E666" s="186"/>
      <c r="F666" s="184"/>
      <c r="G666" s="186"/>
      <c r="H666" s="184"/>
      <c r="I666" s="203"/>
      <c r="J666" s="186"/>
      <c r="K666" s="186"/>
      <c r="L666" s="186"/>
      <c r="M666" s="186"/>
      <c r="N666" s="186"/>
      <c r="O666" s="186"/>
      <c r="P666" s="186"/>
      <c r="Q666" s="186"/>
      <c r="R666" s="186"/>
      <c r="S666" s="186"/>
      <c r="T666" s="186"/>
      <c r="U666" s="186"/>
      <c r="V666" s="186"/>
      <c r="W666" s="186"/>
      <c r="X666" s="186"/>
      <c r="Y666" s="186"/>
      <c r="Z666" s="186"/>
      <c r="AA666" s="186"/>
      <c r="AB666" s="186"/>
      <c r="AC666" s="186"/>
      <c r="AD666" s="186"/>
      <c r="AE666" s="186"/>
      <c r="AF666" s="186"/>
      <c r="AG666" s="186"/>
      <c r="AH666" s="186"/>
      <c r="AI666" s="186"/>
      <c r="AJ666" s="186"/>
      <c r="AK666" s="186"/>
      <c r="AL666" s="186"/>
      <c r="AM666" s="186"/>
      <c r="AN666" s="186"/>
    </row>
    <row r="667" spans="3:40" s="164" customFormat="1">
      <c r="C667" s="186"/>
      <c r="D667" s="186"/>
      <c r="E667" s="186"/>
      <c r="F667" s="184"/>
      <c r="G667" s="186"/>
      <c r="H667" s="184"/>
      <c r="I667" s="203"/>
      <c r="J667" s="186"/>
      <c r="K667" s="186"/>
      <c r="L667" s="186"/>
      <c r="M667" s="186"/>
      <c r="N667" s="186"/>
      <c r="O667" s="186"/>
      <c r="P667" s="186"/>
      <c r="Q667" s="186"/>
      <c r="R667" s="186"/>
      <c r="S667" s="186"/>
      <c r="T667" s="186"/>
      <c r="U667" s="186"/>
      <c r="V667" s="186"/>
      <c r="W667" s="186"/>
      <c r="X667" s="186"/>
      <c r="Y667" s="186"/>
      <c r="Z667" s="186"/>
      <c r="AA667" s="186"/>
      <c r="AB667" s="186"/>
      <c r="AC667" s="186"/>
      <c r="AD667" s="186"/>
      <c r="AE667" s="186"/>
      <c r="AF667" s="186"/>
      <c r="AG667" s="186"/>
      <c r="AH667" s="186"/>
      <c r="AI667" s="186"/>
      <c r="AJ667" s="186"/>
      <c r="AK667" s="186"/>
      <c r="AL667" s="186"/>
      <c r="AM667" s="186"/>
      <c r="AN667" s="186"/>
    </row>
    <row r="668" spans="3:40" s="164" customFormat="1">
      <c r="C668" s="186"/>
      <c r="D668" s="186"/>
      <c r="E668" s="186"/>
      <c r="F668" s="184"/>
      <c r="G668" s="186"/>
      <c r="H668" s="184"/>
      <c r="I668" s="203"/>
      <c r="J668" s="186"/>
      <c r="K668" s="186"/>
      <c r="L668" s="186"/>
      <c r="M668" s="186"/>
      <c r="N668" s="186"/>
      <c r="O668" s="186"/>
      <c r="P668" s="186"/>
      <c r="Q668" s="186"/>
      <c r="R668" s="186"/>
      <c r="S668" s="186"/>
      <c r="T668" s="186"/>
      <c r="U668" s="186"/>
      <c r="V668" s="186"/>
      <c r="W668" s="186"/>
      <c r="X668" s="186"/>
      <c r="Y668" s="186"/>
      <c r="Z668" s="186"/>
      <c r="AA668" s="186"/>
      <c r="AB668" s="186"/>
      <c r="AC668" s="186"/>
      <c r="AD668" s="186"/>
      <c r="AE668" s="186"/>
      <c r="AF668" s="186"/>
      <c r="AG668" s="186"/>
      <c r="AH668" s="186"/>
      <c r="AI668" s="186"/>
      <c r="AJ668" s="186"/>
      <c r="AK668" s="186"/>
      <c r="AL668" s="186"/>
      <c r="AM668" s="186"/>
      <c r="AN668" s="186"/>
    </row>
    <row r="669" spans="3:40" s="164" customFormat="1">
      <c r="C669" s="186"/>
      <c r="D669" s="186"/>
      <c r="E669" s="186"/>
      <c r="F669" s="184"/>
      <c r="G669" s="186"/>
      <c r="H669" s="184"/>
      <c r="I669" s="203"/>
      <c r="J669" s="186"/>
      <c r="K669" s="186"/>
      <c r="L669" s="186"/>
      <c r="M669" s="186"/>
      <c r="N669" s="186"/>
      <c r="O669" s="186"/>
      <c r="P669" s="186"/>
      <c r="Q669" s="186"/>
      <c r="R669" s="186"/>
      <c r="S669" s="186"/>
      <c r="T669" s="186"/>
      <c r="U669" s="186"/>
      <c r="V669" s="186"/>
      <c r="W669" s="186"/>
      <c r="X669" s="186"/>
      <c r="Y669" s="186"/>
      <c r="Z669" s="186"/>
      <c r="AA669" s="186"/>
      <c r="AB669" s="186"/>
      <c r="AC669" s="186"/>
      <c r="AD669" s="186"/>
      <c r="AE669" s="186"/>
      <c r="AF669" s="186"/>
      <c r="AG669" s="186"/>
      <c r="AH669" s="186"/>
      <c r="AI669" s="186"/>
      <c r="AJ669" s="186"/>
      <c r="AK669" s="186"/>
      <c r="AL669" s="186"/>
      <c r="AM669" s="186"/>
      <c r="AN669" s="186"/>
    </row>
    <row r="670" spans="3:40" s="164" customFormat="1">
      <c r="C670" s="186"/>
      <c r="D670" s="186"/>
      <c r="E670" s="186"/>
      <c r="F670" s="184"/>
      <c r="G670" s="186"/>
      <c r="H670" s="184"/>
      <c r="I670" s="203"/>
      <c r="J670" s="186"/>
      <c r="K670" s="186"/>
      <c r="L670" s="186"/>
      <c r="M670" s="186"/>
      <c r="N670" s="186"/>
      <c r="O670" s="186"/>
      <c r="P670" s="186"/>
      <c r="Q670" s="186"/>
      <c r="R670" s="186"/>
      <c r="S670" s="186"/>
      <c r="T670" s="186"/>
      <c r="U670" s="186"/>
      <c r="V670" s="186"/>
      <c r="W670" s="186"/>
      <c r="X670" s="186"/>
      <c r="Y670" s="186"/>
      <c r="Z670" s="186"/>
      <c r="AA670" s="186"/>
      <c r="AB670" s="186"/>
      <c r="AC670" s="186"/>
      <c r="AD670" s="186"/>
      <c r="AE670" s="186"/>
      <c r="AF670" s="186"/>
      <c r="AG670" s="186"/>
      <c r="AH670" s="186"/>
      <c r="AI670" s="186"/>
      <c r="AJ670" s="186"/>
      <c r="AK670" s="186"/>
      <c r="AL670" s="186"/>
      <c r="AM670" s="186"/>
      <c r="AN670" s="186"/>
    </row>
    <row r="671" spans="3:40" s="164" customFormat="1">
      <c r="C671" s="186"/>
      <c r="D671" s="186"/>
      <c r="E671" s="186"/>
      <c r="F671" s="184"/>
      <c r="G671" s="186"/>
      <c r="H671" s="184"/>
      <c r="I671" s="203"/>
      <c r="J671" s="186"/>
      <c r="K671" s="186"/>
      <c r="L671" s="186"/>
      <c r="M671" s="186"/>
      <c r="N671" s="186"/>
      <c r="O671" s="186"/>
      <c r="P671" s="186"/>
      <c r="Q671" s="186"/>
      <c r="R671" s="186"/>
      <c r="S671" s="186"/>
      <c r="T671" s="186"/>
      <c r="U671" s="186"/>
      <c r="V671" s="186"/>
      <c r="W671" s="186"/>
      <c r="X671" s="186"/>
      <c r="Y671" s="186"/>
      <c r="Z671" s="186"/>
      <c r="AA671" s="186"/>
      <c r="AB671" s="186"/>
      <c r="AC671" s="186"/>
      <c r="AD671" s="186"/>
      <c r="AE671" s="186"/>
      <c r="AF671" s="186"/>
      <c r="AG671" s="186"/>
      <c r="AH671" s="186"/>
      <c r="AI671" s="186"/>
      <c r="AJ671" s="186"/>
      <c r="AK671" s="186"/>
      <c r="AL671" s="186"/>
      <c r="AM671" s="186"/>
      <c r="AN671" s="186"/>
    </row>
    <row r="672" spans="3:40" s="164" customFormat="1">
      <c r="C672" s="186"/>
      <c r="D672" s="186"/>
      <c r="E672" s="186"/>
      <c r="F672" s="184"/>
      <c r="G672" s="186"/>
      <c r="H672" s="184"/>
      <c r="I672" s="203"/>
      <c r="J672" s="186"/>
      <c r="K672" s="186"/>
      <c r="L672" s="186"/>
      <c r="M672" s="186"/>
      <c r="N672" s="186"/>
      <c r="O672" s="186"/>
      <c r="P672" s="186"/>
      <c r="Q672" s="186"/>
      <c r="R672" s="186"/>
      <c r="S672" s="186"/>
      <c r="T672" s="186"/>
      <c r="U672" s="186"/>
      <c r="V672" s="186"/>
      <c r="W672" s="186"/>
      <c r="X672" s="186"/>
      <c r="Y672" s="186"/>
      <c r="Z672" s="186"/>
      <c r="AA672" s="186"/>
      <c r="AB672" s="186"/>
      <c r="AC672" s="186"/>
      <c r="AD672" s="186"/>
      <c r="AE672" s="186"/>
      <c r="AF672" s="186"/>
      <c r="AG672" s="186"/>
      <c r="AH672" s="186"/>
      <c r="AI672" s="186"/>
      <c r="AJ672" s="186"/>
      <c r="AK672" s="186"/>
      <c r="AL672" s="186"/>
      <c r="AM672" s="186"/>
      <c r="AN672" s="186"/>
    </row>
    <row r="673" spans="3:40" s="164" customFormat="1">
      <c r="C673" s="186"/>
      <c r="D673" s="186"/>
      <c r="E673" s="186"/>
      <c r="F673" s="184"/>
      <c r="G673" s="186"/>
      <c r="H673" s="184"/>
      <c r="I673" s="203"/>
      <c r="J673" s="186"/>
      <c r="K673" s="186"/>
      <c r="L673" s="186"/>
      <c r="M673" s="186"/>
      <c r="N673" s="186"/>
      <c r="O673" s="186"/>
      <c r="P673" s="186"/>
      <c r="Q673" s="186"/>
      <c r="R673" s="186"/>
      <c r="S673" s="186"/>
      <c r="T673" s="186"/>
      <c r="U673" s="186"/>
      <c r="V673" s="186"/>
      <c r="W673" s="186"/>
      <c r="X673" s="186"/>
      <c r="Y673" s="186"/>
      <c r="Z673" s="186"/>
      <c r="AA673" s="186"/>
      <c r="AB673" s="186"/>
      <c r="AC673" s="186"/>
      <c r="AD673" s="186"/>
      <c r="AE673" s="186"/>
      <c r="AF673" s="186"/>
      <c r="AG673" s="186"/>
      <c r="AH673" s="186"/>
      <c r="AI673" s="186"/>
      <c r="AJ673" s="186"/>
      <c r="AK673" s="186"/>
      <c r="AL673" s="186"/>
      <c r="AM673" s="186"/>
      <c r="AN673" s="186"/>
    </row>
    <row r="674" spans="3:40" s="164" customFormat="1">
      <c r="C674" s="186"/>
      <c r="D674" s="186"/>
      <c r="E674" s="186"/>
      <c r="F674" s="184"/>
      <c r="G674" s="186"/>
      <c r="H674" s="184"/>
      <c r="I674" s="203"/>
      <c r="J674" s="186"/>
      <c r="K674" s="186"/>
      <c r="L674" s="186"/>
      <c r="M674" s="186"/>
      <c r="N674" s="186"/>
      <c r="O674" s="186"/>
      <c r="P674" s="186"/>
      <c r="Q674" s="186"/>
      <c r="R674" s="186"/>
      <c r="S674" s="186"/>
      <c r="T674" s="186"/>
      <c r="U674" s="186"/>
      <c r="V674" s="186"/>
      <c r="W674" s="186"/>
      <c r="X674" s="186"/>
      <c r="Y674" s="186"/>
      <c r="Z674" s="186"/>
      <c r="AA674" s="186"/>
      <c r="AB674" s="186"/>
      <c r="AC674" s="186"/>
      <c r="AD674" s="186"/>
      <c r="AE674" s="186"/>
      <c r="AF674" s="186"/>
      <c r="AG674" s="186"/>
      <c r="AH674" s="186"/>
      <c r="AI674" s="186"/>
      <c r="AJ674" s="186"/>
      <c r="AK674" s="186"/>
      <c r="AL674" s="186"/>
      <c r="AM674" s="186"/>
      <c r="AN674" s="186"/>
    </row>
    <row r="675" spans="3:40" s="164" customFormat="1">
      <c r="C675" s="186"/>
      <c r="D675" s="186"/>
      <c r="E675" s="186"/>
      <c r="F675" s="184"/>
      <c r="G675" s="186"/>
      <c r="H675" s="184"/>
      <c r="I675" s="203"/>
      <c r="J675" s="186"/>
      <c r="K675" s="186"/>
      <c r="L675" s="186"/>
      <c r="M675" s="186"/>
      <c r="N675" s="186"/>
      <c r="O675" s="186"/>
      <c r="P675" s="186"/>
      <c r="Q675" s="186"/>
      <c r="R675" s="186"/>
      <c r="S675" s="186"/>
      <c r="T675" s="186"/>
      <c r="U675" s="186"/>
      <c r="V675" s="186"/>
      <c r="W675" s="186"/>
      <c r="X675" s="186"/>
      <c r="Y675" s="186"/>
      <c r="Z675" s="186"/>
      <c r="AA675" s="186"/>
      <c r="AB675" s="186"/>
      <c r="AC675" s="186"/>
      <c r="AD675" s="186"/>
      <c r="AE675" s="186"/>
      <c r="AF675" s="186"/>
      <c r="AG675" s="186"/>
      <c r="AH675" s="186"/>
      <c r="AI675" s="186"/>
      <c r="AJ675" s="186"/>
      <c r="AK675" s="186"/>
      <c r="AL675" s="186"/>
      <c r="AM675" s="186"/>
      <c r="AN675" s="186"/>
    </row>
    <row r="676" spans="3:40" s="164" customFormat="1">
      <c r="C676" s="186"/>
      <c r="D676" s="186"/>
      <c r="E676" s="186"/>
      <c r="F676" s="184"/>
      <c r="G676" s="186"/>
      <c r="H676" s="184"/>
      <c r="I676" s="203"/>
      <c r="J676" s="186"/>
      <c r="K676" s="186"/>
      <c r="L676" s="186"/>
      <c r="M676" s="186"/>
      <c r="N676" s="186"/>
      <c r="O676" s="186"/>
      <c r="P676" s="186"/>
      <c r="Q676" s="186"/>
      <c r="R676" s="186"/>
      <c r="S676" s="186"/>
      <c r="T676" s="186"/>
      <c r="U676" s="186"/>
      <c r="V676" s="186"/>
      <c r="W676" s="186"/>
      <c r="X676" s="186"/>
      <c r="Y676" s="186"/>
      <c r="Z676" s="186"/>
      <c r="AA676" s="186"/>
      <c r="AB676" s="186"/>
      <c r="AC676" s="186"/>
      <c r="AD676" s="186"/>
      <c r="AE676" s="186"/>
      <c r="AF676" s="186"/>
      <c r="AG676" s="186"/>
      <c r="AH676" s="186"/>
      <c r="AI676" s="186"/>
      <c r="AJ676" s="186"/>
      <c r="AK676" s="186"/>
      <c r="AL676" s="186"/>
      <c r="AM676" s="186"/>
      <c r="AN676" s="186"/>
    </row>
    <row r="677" spans="3:40" s="164" customFormat="1">
      <c r="C677" s="186"/>
      <c r="D677" s="186"/>
      <c r="E677" s="186"/>
      <c r="F677" s="184"/>
      <c r="G677" s="186"/>
      <c r="H677" s="184"/>
      <c r="I677" s="203"/>
      <c r="J677" s="186"/>
      <c r="K677" s="186"/>
      <c r="L677" s="186"/>
      <c r="M677" s="186"/>
      <c r="N677" s="186"/>
      <c r="O677" s="186"/>
      <c r="P677" s="186"/>
      <c r="Q677" s="186"/>
      <c r="R677" s="186"/>
      <c r="S677" s="186"/>
      <c r="T677" s="186"/>
      <c r="U677" s="186"/>
      <c r="V677" s="186"/>
      <c r="W677" s="186"/>
      <c r="X677" s="186"/>
      <c r="Y677" s="186"/>
      <c r="Z677" s="186"/>
      <c r="AA677" s="186"/>
      <c r="AB677" s="186"/>
      <c r="AC677" s="186"/>
      <c r="AD677" s="186"/>
      <c r="AE677" s="186"/>
      <c r="AF677" s="186"/>
      <c r="AG677" s="186"/>
      <c r="AH677" s="186"/>
      <c r="AI677" s="186"/>
      <c r="AJ677" s="186"/>
      <c r="AK677" s="186"/>
      <c r="AL677" s="186"/>
      <c r="AM677" s="186"/>
      <c r="AN677" s="186"/>
    </row>
    <row r="678" spans="3:40" s="164" customFormat="1">
      <c r="C678" s="186"/>
      <c r="D678" s="186"/>
      <c r="E678" s="186"/>
      <c r="F678" s="184"/>
      <c r="G678" s="186"/>
      <c r="H678" s="184"/>
      <c r="I678" s="203"/>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row>
    <row r="679" spans="3:40" s="164" customFormat="1">
      <c r="C679" s="186"/>
      <c r="D679" s="186"/>
      <c r="E679" s="186"/>
      <c r="F679" s="184"/>
      <c r="G679" s="186"/>
      <c r="H679" s="184"/>
      <c r="I679" s="203"/>
      <c r="J679" s="186"/>
      <c r="K679" s="186"/>
      <c r="L679" s="186"/>
      <c r="M679" s="186"/>
      <c r="N679" s="186"/>
      <c r="O679" s="186"/>
      <c r="P679" s="186"/>
      <c r="Q679" s="186"/>
      <c r="R679" s="186"/>
      <c r="S679" s="186"/>
      <c r="T679" s="186"/>
      <c r="U679" s="186"/>
      <c r="V679" s="186"/>
      <c r="W679" s="186"/>
      <c r="X679" s="186"/>
      <c r="Y679" s="186"/>
      <c r="Z679" s="186"/>
      <c r="AA679" s="186"/>
      <c r="AB679" s="186"/>
      <c r="AC679" s="186"/>
      <c r="AD679" s="186"/>
      <c r="AE679" s="186"/>
      <c r="AF679" s="186"/>
      <c r="AG679" s="186"/>
      <c r="AH679" s="186"/>
      <c r="AI679" s="186"/>
      <c r="AJ679" s="186"/>
      <c r="AK679" s="186"/>
      <c r="AL679" s="186"/>
      <c r="AM679" s="186"/>
      <c r="AN679" s="186"/>
    </row>
    <row r="680" spans="3:40" s="164" customFormat="1">
      <c r="C680" s="186"/>
      <c r="D680" s="186"/>
      <c r="E680" s="186"/>
      <c r="F680" s="184"/>
      <c r="G680" s="186"/>
      <c r="H680" s="184"/>
      <c r="I680" s="203"/>
      <c r="J680" s="186"/>
      <c r="K680" s="186"/>
      <c r="L680" s="186"/>
      <c r="M680" s="186"/>
      <c r="N680" s="186"/>
      <c r="O680" s="186"/>
      <c r="P680" s="186"/>
      <c r="Q680" s="186"/>
      <c r="R680" s="186"/>
      <c r="S680" s="186"/>
      <c r="T680" s="186"/>
      <c r="U680" s="186"/>
      <c r="V680" s="186"/>
      <c r="W680" s="186"/>
      <c r="X680" s="186"/>
      <c r="Y680" s="186"/>
      <c r="Z680" s="186"/>
      <c r="AA680" s="186"/>
      <c r="AB680" s="186"/>
      <c r="AC680" s="186"/>
      <c r="AD680" s="186"/>
      <c r="AE680" s="186"/>
      <c r="AF680" s="186"/>
      <c r="AG680" s="186"/>
      <c r="AH680" s="186"/>
      <c r="AI680" s="186"/>
      <c r="AJ680" s="186"/>
      <c r="AK680" s="186"/>
      <c r="AL680" s="186"/>
      <c r="AM680" s="186"/>
      <c r="AN680" s="186"/>
    </row>
    <row r="681" spans="3:40" s="164" customFormat="1">
      <c r="C681" s="186"/>
      <c r="D681" s="186"/>
      <c r="E681" s="186"/>
      <c r="F681" s="184"/>
      <c r="G681" s="186"/>
      <c r="H681" s="184"/>
      <c r="I681" s="203"/>
      <c r="J681" s="186"/>
      <c r="K681" s="186"/>
      <c r="L681" s="186"/>
      <c r="M681" s="186"/>
      <c r="N681" s="186"/>
      <c r="O681" s="186"/>
      <c r="P681" s="186"/>
      <c r="Q681" s="186"/>
      <c r="R681" s="186"/>
      <c r="S681" s="186"/>
      <c r="T681" s="186"/>
      <c r="U681" s="186"/>
      <c r="V681" s="186"/>
      <c r="W681" s="186"/>
      <c r="X681" s="186"/>
      <c r="Y681" s="186"/>
      <c r="Z681" s="186"/>
      <c r="AA681" s="186"/>
      <c r="AB681" s="186"/>
      <c r="AC681" s="186"/>
      <c r="AD681" s="186"/>
      <c r="AE681" s="186"/>
      <c r="AF681" s="186"/>
      <c r="AG681" s="186"/>
      <c r="AH681" s="186"/>
      <c r="AI681" s="186"/>
      <c r="AJ681" s="186"/>
      <c r="AK681" s="186"/>
      <c r="AL681" s="186"/>
      <c r="AM681" s="186"/>
      <c r="AN681" s="186"/>
    </row>
    <row r="682" spans="3:40" s="164" customFormat="1">
      <c r="C682" s="186"/>
      <c r="D682" s="186"/>
      <c r="E682" s="186"/>
      <c r="F682" s="184"/>
      <c r="G682" s="186"/>
      <c r="H682" s="184"/>
      <c r="I682" s="203"/>
      <c r="J682" s="186"/>
      <c r="K682" s="186"/>
      <c r="L682" s="186"/>
      <c r="M682" s="186"/>
      <c r="N682" s="186"/>
      <c r="O682" s="186"/>
      <c r="P682" s="186"/>
      <c r="Q682" s="186"/>
      <c r="R682" s="186"/>
      <c r="S682" s="186"/>
      <c r="T682" s="186"/>
      <c r="U682" s="186"/>
      <c r="V682" s="186"/>
      <c r="W682" s="186"/>
      <c r="X682" s="186"/>
      <c r="Y682" s="186"/>
      <c r="Z682" s="186"/>
      <c r="AA682" s="186"/>
      <c r="AB682" s="186"/>
      <c r="AC682" s="186"/>
      <c r="AD682" s="186"/>
      <c r="AE682" s="186"/>
      <c r="AF682" s="186"/>
      <c r="AG682" s="186"/>
      <c r="AH682" s="186"/>
      <c r="AI682" s="186"/>
      <c r="AJ682" s="186"/>
      <c r="AK682" s="186"/>
      <c r="AL682" s="186"/>
      <c r="AM682" s="186"/>
      <c r="AN682" s="186"/>
    </row>
    <row r="683" spans="3:40" s="164" customFormat="1">
      <c r="C683" s="186"/>
      <c r="D683" s="186"/>
      <c r="E683" s="186"/>
      <c r="F683" s="184"/>
      <c r="G683" s="186"/>
      <c r="H683" s="184"/>
      <c r="I683" s="203"/>
      <c r="J683" s="186"/>
      <c r="K683" s="186"/>
      <c r="L683" s="186"/>
      <c r="M683" s="186"/>
      <c r="N683" s="186"/>
      <c r="O683" s="186"/>
      <c r="P683" s="186"/>
      <c r="Q683" s="186"/>
      <c r="R683" s="186"/>
      <c r="S683" s="186"/>
      <c r="T683" s="186"/>
      <c r="U683" s="186"/>
      <c r="V683" s="186"/>
      <c r="W683" s="186"/>
      <c r="X683" s="186"/>
      <c r="Y683" s="186"/>
      <c r="Z683" s="186"/>
      <c r="AA683" s="186"/>
      <c r="AB683" s="186"/>
      <c r="AC683" s="186"/>
      <c r="AD683" s="186"/>
      <c r="AE683" s="186"/>
      <c r="AF683" s="186"/>
      <c r="AG683" s="186"/>
      <c r="AH683" s="186"/>
      <c r="AI683" s="186"/>
      <c r="AJ683" s="186"/>
      <c r="AK683" s="186"/>
      <c r="AL683" s="186"/>
      <c r="AM683" s="186"/>
      <c r="AN683" s="186"/>
    </row>
    <row r="684" spans="3:40" s="164" customFormat="1">
      <c r="C684" s="186"/>
      <c r="D684" s="186"/>
      <c r="E684" s="186"/>
      <c r="F684" s="184"/>
      <c r="G684" s="186"/>
      <c r="H684" s="184"/>
      <c r="I684" s="203"/>
      <c r="J684" s="186"/>
      <c r="K684" s="186"/>
      <c r="L684" s="186"/>
      <c r="M684" s="186"/>
      <c r="N684" s="186"/>
      <c r="O684" s="186"/>
      <c r="P684" s="186"/>
      <c r="Q684" s="186"/>
      <c r="R684" s="186"/>
      <c r="S684" s="186"/>
      <c r="T684" s="186"/>
      <c r="U684" s="186"/>
      <c r="V684" s="186"/>
      <c r="W684" s="186"/>
      <c r="X684" s="186"/>
      <c r="Y684" s="186"/>
      <c r="Z684" s="186"/>
      <c r="AA684" s="186"/>
      <c r="AB684" s="186"/>
      <c r="AC684" s="186"/>
      <c r="AD684" s="186"/>
      <c r="AE684" s="186"/>
      <c r="AF684" s="186"/>
      <c r="AG684" s="186"/>
      <c r="AH684" s="186"/>
      <c r="AI684" s="186"/>
      <c r="AJ684" s="186"/>
      <c r="AK684" s="186"/>
      <c r="AL684" s="186"/>
      <c r="AM684" s="186"/>
      <c r="AN684" s="186"/>
    </row>
    <row r="685" spans="3:40" s="164" customFormat="1">
      <c r="C685" s="186"/>
      <c r="D685" s="186"/>
      <c r="E685" s="186"/>
      <c r="F685" s="184"/>
      <c r="G685" s="186"/>
      <c r="H685" s="184"/>
      <c r="I685" s="203"/>
      <c r="J685" s="186"/>
      <c r="K685" s="186"/>
      <c r="L685" s="186"/>
      <c r="M685" s="186"/>
      <c r="N685" s="186"/>
      <c r="O685" s="186"/>
      <c r="P685" s="186"/>
      <c r="Q685" s="186"/>
      <c r="R685" s="186"/>
      <c r="S685" s="186"/>
      <c r="T685" s="186"/>
      <c r="U685" s="186"/>
      <c r="V685" s="186"/>
      <c r="W685" s="186"/>
      <c r="X685" s="186"/>
      <c r="Y685" s="186"/>
      <c r="Z685" s="186"/>
      <c r="AA685" s="186"/>
      <c r="AB685" s="186"/>
      <c r="AC685" s="186"/>
      <c r="AD685" s="186"/>
      <c r="AE685" s="186"/>
      <c r="AF685" s="186"/>
      <c r="AG685" s="186"/>
      <c r="AH685" s="186"/>
      <c r="AI685" s="186"/>
      <c r="AJ685" s="186"/>
      <c r="AK685" s="186"/>
      <c r="AL685" s="186"/>
      <c r="AM685" s="186"/>
      <c r="AN685" s="186"/>
    </row>
    <row r="686" spans="3:40" s="164" customFormat="1">
      <c r="C686" s="186"/>
      <c r="D686" s="186"/>
      <c r="E686" s="186"/>
      <c r="F686" s="184"/>
      <c r="G686" s="186"/>
      <c r="H686" s="184"/>
      <c r="I686" s="203"/>
      <c r="J686" s="186"/>
      <c r="K686" s="186"/>
      <c r="L686" s="186"/>
      <c r="M686" s="186"/>
      <c r="N686" s="186"/>
      <c r="O686" s="186"/>
      <c r="P686" s="186"/>
      <c r="Q686" s="186"/>
      <c r="R686" s="186"/>
      <c r="S686" s="186"/>
      <c r="T686" s="186"/>
      <c r="U686" s="186"/>
      <c r="V686" s="186"/>
      <c r="W686" s="186"/>
      <c r="X686" s="186"/>
      <c r="Y686" s="186"/>
      <c r="Z686" s="186"/>
      <c r="AA686" s="186"/>
      <c r="AB686" s="186"/>
      <c r="AC686" s="186"/>
      <c r="AD686" s="186"/>
      <c r="AE686" s="186"/>
      <c r="AF686" s="186"/>
      <c r="AG686" s="186"/>
      <c r="AH686" s="186"/>
      <c r="AI686" s="186"/>
      <c r="AJ686" s="186"/>
      <c r="AK686" s="186"/>
      <c r="AL686" s="186"/>
      <c r="AM686" s="186"/>
      <c r="AN686" s="186"/>
    </row>
    <row r="687" spans="3:40" s="164" customFormat="1">
      <c r="C687" s="186"/>
      <c r="D687" s="186"/>
      <c r="E687" s="186"/>
      <c r="F687" s="184"/>
      <c r="G687" s="186"/>
      <c r="H687" s="184"/>
      <c r="I687" s="203"/>
      <c r="J687" s="186"/>
      <c r="K687" s="186"/>
      <c r="L687" s="186"/>
      <c r="M687" s="186"/>
      <c r="N687" s="186"/>
      <c r="O687" s="186"/>
      <c r="P687" s="186"/>
      <c r="Q687" s="186"/>
      <c r="R687" s="186"/>
      <c r="S687" s="186"/>
      <c r="T687" s="186"/>
      <c r="U687" s="186"/>
      <c r="V687" s="186"/>
      <c r="W687" s="186"/>
      <c r="X687" s="186"/>
      <c r="Y687" s="186"/>
      <c r="Z687" s="186"/>
      <c r="AA687" s="186"/>
      <c r="AB687" s="186"/>
      <c r="AC687" s="186"/>
      <c r="AD687" s="186"/>
      <c r="AE687" s="186"/>
      <c r="AF687" s="186"/>
      <c r="AG687" s="186"/>
      <c r="AH687" s="186"/>
      <c r="AI687" s="186"/>
      <c r="AJ687" s="186"/>
      <c r="AK687" s="186"/>
      <c r="AL687" s="186"/>
      <c r="AM687" s="186"/>
      <c r="AN687" s="186"/>
    </row>
    <row r="688" spans="3:40" s="164" customFormat="1">
      <c r="C688" s="186"/>
      <c r="D688" s="186"/>
      <c r="E688" s="186"/>
      <c r="F688" s="184"/>
      <c r="G688" s="186"/>
      <c r="H688" s="184"/>
      <c r="I688" s="203"/>
      <c r="J688" s="186"/>
      <c r="K688" s="186"/>
      <c r="L688" s="186"/>
      <c r="M688" s="186"/>
      <c r="N688" s="186"/>
      <c r="O688" s="186"/>
      <c r="P688" s="186"/>
      <c r="Q688" s="186"/>
      <c r="R688" s="186"/>
      <c r="S688" s="186"/>
      <c r="T688" s="186"/>
      <c r="U688" s="186"/>
      <c r="V688" s="186"/>
      <c r="W688" s="186"/>
      <c r="X688" s="186"/>
      <c r="Y688" s="186"/>
      <c r="Z688" s="186"/>
      <c r="AA688" s="186"/>
      <c r="AB688" s="186"/>
      <c r="AC688" s="186"/>
      <c r="AD688" s="186"/>
      <c r="AE688" s="186"/>
      <c r="AF688" s="186"/>
      <c r="AG688" s="186"/>
      <c r="AH688" s="186"/>
      <c r="AI688" s="186"/>
      <c r="AJ688" s="186"/>
      <c r="AK688" s="186"/>
      <c r="AL688" s="186"/>
      <c r="AM688" s="186"/>
      <c r="AN688" s="186"/>
    </row>
    <row r="689" spans="3:40" s="164" customFormat="1">
      <c r="C689" s="186"/>
      <c r="D689" s="186"/>
      <c r="E689" s="186"/>
      <c r="F689" s="184"/>
      <c r="G689" s="186"/>
      <c r="H689" s="184"/>
      <c r="I689" s="203"/>
      <c r="J689" s="186"/>
      <c r="K689" s="186"/>
      <c r="L689" s="186"/>
      <c r="M689" s="186"/>
      <c r="N689" s="186"/>
      <c r="O689" s="186"/>
      <c r="P689" s="186"/>
      <c r="Q689" s="186"/>
      <c r="R689" s="186"/>
      <c r="S689" s="186"/>
      <c r="T689" s="186"/>
      <c r="U689" s="186"/>
      <c r="V689" s="186"/>
      <c r="W689" s="186"/>
      <c r="X689" s="186"/>
      <c r="Y689" s="186"/>
      <c r="Z689" s="186"/>
      <c r="AA689" s="186"/>
      <c r="AB689" s="186"/>
      <c r="AC689" s="186"/>
      <c r="AD689" s="186"/>
      <c r="AE689" s="186"/>
      <c r="AF689" s="186"/>
      <c r="AG689" s="186"/>
      <c r="AH689" s="186"/>
      <c r="AI689" s="186"/>
      <c r="AJ689" s="186"/>
      <c r="AK689" s="186"/>
      <c r="AL689" s="186"/>
      <c r="AM689" s="186"/>
      <c r="AN689" s="186"/>
    </row>
    <row r="690" spans="3:40" s="164" customFormat="1">
      <c r="C690" s="186"/>
      <c r="D690" s="186"/>
      <c r="E690" s="186"/>
      <c r="F690" s="184"/>
      <c r="G690" s="186"/>
      <c r="H690" s="184"/>
      <c r="I690" s="203"/>
      <c r="J690" s="186"/>
      <c r="K690" s="186"/>
      <c r="L690" s="186"/>
      <c r="M690" s="186"/>
      <c r="N690" s="186"/>
      <c r="O690" s="186"/>
      <c r="P690" s="186"/>
      <c r="Q690" s="186"/>
      <c r="R690" s="186"/>
      <c r="S690" s="186"/>
      <c r="T690" s="186"/>
      <c r="U690" s="186"/>
      <c r="V690" s="186"/>
      <c r="W690" s="186"/>
      <c r="X690" s="186"/>
      <c r="Y690" s="186"/>
      <c r="Z690" s="186"/>
      <c r="AA690" s="186"/>
      <c r="AB690" s="186"/>
      <c r="AC690" s="186"/>
      <c r="AD690" s="186"/>
      <c r="AE690" s="186"/>
      <c r="AF690" s="186"/>
      <c r="AG690" s="186"/>
      <c r="AH690" s="186"/>
      <c r="AI690" s="186"/>
      <c r="AJ690" s="186"/>
      <c r="AK690" s="186"/>
      <c r="AL690" s="186"/>
      <c r="AM690" s="186"/>
      <c r="AN690" s="186"/>
    </row>
    <row r="691" spans="3:40" s="164" customFormat="1">
      <c r="C691" s="186"/>
      <c r="D691" s="186"/>
      <c r="E691" s="186"/>
      <c r="F691" s="184"/>
      <c r="G691" s="186"/>
      <c r="H691" s="184"/>
      <c r="I691" s="203"/>
      <c r="J691" s="186"/>
      <c r="K691" s="186"/>
      <c r="L691" s="186"/>
      <c r="M691" s="186"/>
      <c r="N691" s="186"/>
      <c r="O691" s="186"/>
      <c r="P691" s="186"/>
      <c r="Q691" s="186"/>
      <c r="R691" s="186"/>
      <c r="S691" s="186"/>
      <c r="T691" s="186"/>
      <c r="U691" s="186"/>
      <c r="V691" s="186"/>
      <c r="W691" s="186"/>
      <c r="X691" s="186"/>
      <c r="Y691" s="186"/>
      <c r="Z691" s="186"/>
      <c r="AA691" s="186"/>
      <c r="AB691" s="186"/>
      <c r="AC691" s="186"/>
      <c r="AD691" s="186"/>
      <c r="AE691" s="186"/>
      <c r="AF691" s="186"/>
      <c r="AG691" s="186"/>
      <c r="AH691" s="186"/>
      <c r="AI691" s="186"/>
      <c r="AJ691" s="186"/>
      <c r="AK691" s="186"/>
      <c r="AL691" s="186"/>
      <c r="AM691" s="186"/>
      <c r="AN691" s="186"/>
    </row>
    <row r="692" spans="3:40" s="164" customFormat="1">
      <c r="C692" s="186"/>
      <c r="D692" s="186"/>
      <c r="E692" s="186"/>
      <c r="F692" s="184"/>
      <c r="G692" s="186"/>
      <c r="H692" s="184"/>
      <c r="I692" s="203"/>
      <c r="J692" s="186"/>
      <c r="K692" s="186"/>
      <c r="L692" s="186"/>
      <c r="M692" s="186"/>
      <c r="N692" s="186"/>
      <c r="O692" s="186"/>
      <c r="P692" s="186"/>
      <c r="Q692" s="186"/>
      <c r="R692" s="186"/>
      <c r="S692" s="186"/>
      <c r="T692" s="186"/>
      <c r="U692" s="186"/>
      <c r="V692" s="186"/>
      <c r="W692" s="186"/>
      <c r="X692" s="186"/>
      <c r="Y692" s="186"/>
      <c r="Z692" s="186"/>
      <c r="AA692" s="186"/>
      <c r="AB692" s="186"/>
      <c r="AC692" s="186"/>
      <c r="AD692" s="186"/>
      <c r="AE692" s="186"/>
      <c r="AF692" s="186"/>
      <c r="AG692" s="186"/>
      <c r="AH692" s="186"/>
      <c r="AI692" s="186"/>
      <c r="AJ692" s="186"/>
      <c r="AK692" s="186"/>
      <c r="AL692" s="186"/>
      <c r="AM692" s="186"/>
      <c r="AN692" s="186"/>
    </row>
    <row r="693" spans="3:40" s="164" customFormat="1">
      <c r="C693" s="186"/>
      <c r="D693" s="186"/>
      <c r="E693" s="186"/>
      <c r="F693" s="184"/>
      <c r="G693" s="186"/>
      <c r="H693" s="184"/>
      <c r="I693" s="203"/>
      <c r="J693" s="186"/>
      <c r="K693" s="186"/>
      <c r="L693" s="186"/>
      <c r="M693" s="186"/>
      <c r="N693" s="186"/>
      <c r="O693" s="186"/>
      <c r="P693" s="186"/>
      <c r="Q693" s="186"/>
      <c r="R693" s="186"/>
      <c r="S693" s="186"/>
      <c r="T693" s="186"/>
      <c r="U693" s="186"/>
      <c r="V693" s="186"/>
      <c r="W693" s="186"/>
      <c r="X693" s="186"/>
      <c r="Y693" s="186"/>
      <c r="Z693" s="186"/>
      <c r="AA693" s="186"/>
      <c r="AB693" s="186"/>
      <c r="AC693" s="186"/>
      <c r="AD693" s="186"/>
      <c r="AE693" s="186"/>
      <c r="AF693" s="186"/>
      <c r="AG693" s="186"/>
      <c r="AH693" s="186"/>
      <c r="AI693" s="186"/>
      <c r="AJ693" s="186"/>
      <c r="AK693" s="186"/>
      <c r="AL693" s="186"/>
      <c r="AM693" s="186"/>
      <c r="AN693" s="186"/>
    </row>
    <row r="694" spans="3:40" s="164" customFormat="1">
      <c r="C694" s="186"/>
      <c r="D694" s="186"/>
      <c r="E694" s="186"/>
      <c r="F694" s="184"/>
      <c r="G694" s="186"/>
      <c r="H694" s="184"/>
      <c r="I694" s="203"/>
      <c r="J694" s="186"/>
      <c r="K694" s="186"/>
      <c r="L694" s="186"/>
      <c r="M694" s="186"/>
      <c r="N694" s="186"/>
      <c r="O694" s="186"/>
      <c r="P694" s="186"/>
      <c r="Q694" s="186"/>
      <c r="R694" s="186"/>
      <c r="S694" s="186"/>
      <c r="T694" s="186"/>
      <c r="U694" s="186"/>
      <c r="V694" s="186"/>
      <c r="W694" s="186"/>
      <c r="X694" s="186"/>
      <c r="Y694" s="186"/>
      <c r="Z694" s="186"/>
      <c r="AA694" s="186"/>
      <c r="AB694" s="186"/>
      <c r="AC694" s="186"/>
      <c r="AD694" s="186"/>
      <c r="AE694" s="186"/>
      <c r="AF694" s="186"/>
      <c r="AG694" s="186"/>
      <c r="AH694" s="186"/>
      <c r="AI694" s="186"/>
      <c r="AJ694" s="186"/>
      <c r="AK694" s="186"/>
      <c r="AL694" s="186"/>
      <c r="AM694" s="186"/>
      <c r="AN694" s="186"/>
    </row>
    <row r="695" spans="3:40" s="164" customFormat="1">
      <c r="C695" s="186"/>
      <c r="D695" s="186"/>
      <c r="E695" s="186"/>
      <c r="F695" s="184"/>
      <c r="G695" s="186"/>
      <c r="H695" s="184"/>
      <c r="I695" s="203"/>
      <c r="J695" s="186"/>
      <c r="K695" s="186"/>
      <c r="L695" s="186"/>
      <c r="M695" s="186"/>
      <c r="N695" s="186"/>
      <c r="O695" s="186"/>
      <c r="P695" s="186"/>
      <c r="Q695" s="186"/>
      <c r="R695" s="186"/>
      <c r="S695" s="186"/>
      <c r="T695" s="186"/>
      <c r="U695" s="186"/>
      <c r="V695" s="186"/>
      <c r="W695" s="186"/>
      <c r="X695" s="186"/>
      <c r="Y695" s="186"/>
      <c r="Z695" s="186"/>
      <c r="AA695" s="186"/>
      <c r="AB695" s="186"/>
      <c r="AC695" s="186"/>
      <c r="AD695" s="186"/>
      <c r="AE695" s="186"/>
      <c r="AF695" s="186"/>
      <c r="AG695" s="186"/>
      <c r="AH695" s="186"/>
      <c r="AI695" s="186"/>
      <c r="AJ695" s="186"/>
      <c r="AK695" s="186"/>
      <c r="AL695" s="186"/>
      <c r="AM695" s="186"/>
      <c r="AN695" s="186"/>
    </row>
    <row r="696" spans="3:40" s="164" customFormat="1">
      <c r="C696" s="186"/>
      <c r="D696" s="186"/>
      <c r="E696" s="186"/>
      <c r="F696" s="184"/>
      <c r="G696" s="186"/>
      <c r="H696" s="184"/>
      <c r="I696" s="203"/>
      <c r="J696" s="186"/>
      <c r="K696" s="186"/>
      <c r="L696" s="186"/>
      <c r="M696" s="186"/>
      <c r="N696" s="186"/>
      <c r="O696" s="186"/>
      <c r="P696" s="186"/>
      <c r="Q696" s="186"/>
      <c r="R696" s="186"/>
      <c r="S696" s="186"/>
      <c r="T696" s="186"/>
      <c r="U696" s="186"/>
      <c r="V696" s="186"/>
      <c r="W696" s="186"/>
      <c r="X696" s="186"/>
      <c r="Y696" s="186"/>
      <c r="Z696" s="186"/>
      <c r="AA696" s="186"/>
      <c r="AB696" s="186"/>
      <c r="AC696" s="186"/>
      <c r="AD696" s="186"/>
      <c r="AE696" s="186"/>
      <c r="AF696" s="186"/>
      <c r="AG696" s="186"/>
      <c r="AH696" s="186"/>
      <c r="AI696" s="186"/>
      <c r="AJ696" s="186"/>
      <c r="AK696" s="186"/>
      <c r="AL696" s="186"/>
      <c r="AM696" s="186"/>
      <c r="AN696" s="186"/>
    </row>
    <row r="697" spans="3:40" s="164" customFormat="1">
      <c r="C697" s="186"/>
      <c r="D697" s="186"/>
      <c r="E697" s="186"/>
      <c r="F697" s="184"/>
      <c r="G697" s="186"/>
      <c r="H697" s="184"/>
      <c r="I697" s="203"/>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row>
    <row r="698" spans="3:40" s="164" customFormat="1">
      <c r="C698" s="186"/>
      <c r="D698" s="186"/>
      <c r="E698" s="186"/>
      <c r="F698" s="184"/>
      <c r="G698" s="186"/>
      <c r="H698" s="184"/>
      <c r="I698" s="203"/>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row>
    <row r="699" spans="3:40" s="164" customFormat="1">
      <c r="C699" s="186"/>
      <c r="D699" s="186"/>
      <c r="E699" s="186"/>
      <c r="F699" s="184"/>
      <c r="G699" s="186"/>
      <c r="H699" s="184"/>
      <c r="I699" s="203"/>
      <c r="J699" s="186"/>
      <c r="K699" s="186"/>
      <c r="L699" s="186"/>
      <c r="M699" s="186"/>
      <c r="N699" s="186"/>
      <c r="O699" s="186"/>
      <c r="P699" s="186"/>
      <c r="Q699" s="186"/>
      <c r="R699" s="186"/>
      <c r="S699" s="186"/>
      <c r="T699" s="186"/>
      <c r="U699" s="186"/>
      <c r="V699" s="186"/>
      <c r="W699" s="186"/>
      <c r="X699" s="186"/>
      <c r="Y699" s="186"/>
      <c r="Z699" s="186"/>
      <c r="AA699" s="186"/>
      <c r="AB699" s="186"/>
      <c r="AC699" s="186"/>
      <c r="AD699" s="186"/>
      <c r="AE699" s="186"/>
      <c r="AF699" s="186"/>
      <c r="AG699" s="186"/>
      <c r="AH699" s="186"/>
      <c r="AI699" s="186"/>
      <c r="AJ699" s="186"/>
      <c r="AK699" s="186"/>
      <c r="AL699" s="186"/>
      <c r="AM699" s="186"/>
      <c r="AN699" s="186"/>
    </row>
    <row r="700" spans="3:40" s="164" customFormat="1">
      <c r="C700" s="186"/>
      <c r="D700" s="186"/>
      <c r="E700" s="186"/>
      <c r="F700" s="184"/>
      <c r="G700" s="186"/>
      <c r="H700" s="184"/>
      <c r="I700" s="203"/>
      <c r="J700" s="186"/>
      <c r="K700" s="186"/>
      <c r="L700" s="186"/>
      <c r="M700" s="186"/>
      <c r="N700" s="186"/>
      <c r="O700" s="186"/>
      <c r="P700" s="186"/>
      <c r="Q700" s="186"/>
      <c r="R700" s="186"/>
      <c r="S700" s="186"/>
      <c r="T700" s="186"/>
      <c r="U700" s="186"/>
      <c r="V700" s="186"/>
      <c r="W700" s="186"/>
      <c r="X700" s="186"/>
      <c r="Y700" s="186"/>
      <c r="Z700" s="186"/>
      <c r="AA700" s="186"/>
      <c r="AB700" s="186"/>
      <c r="AC700" s="186"/>
      <c r="AD700" s="186"/>
      <c r="AE700" s="186"/>
      <c r="AF700" s="186"/>
      <c r="AG700" s="186"/>
      <c r="AH700" s="186"/>
      <c r="AI700" s="186"/>
      <c r="AJ700" s="186"/>
      <c r="AK700" s="186"/>
      <c r="AL700" s="186"/>
      <c r="AM700" s="186"/>
      <c r="AN700" s="186"/>
    </row>
    <row r="701" spans="3:40" s="164" customFormat="1">
      <c r="C701" s="186"/>
      <c r="D701" s="186"/>
      <c r="E701" s="186"/>
      <c r="F701" s="184"/>
      <c r="G701" s="186"/>
      <c r="H701" s="184"/>
      <c r="I701" s="203"/>
      <c r="J701" s="186"/>
      <c r="K701" s="186"/>
      <c r="L701" s="186"/>
      <c r="M701" s="186"/>
      <c r="N701" s="186"/>
      <c r="O701" s="186"/>
      <c r="P701" s="186"/>
      <c r="Q701" s="186"/>
      <c r="R701" s="186"/>
      <c r="S701" s="186"/>
      <c r="T701" s="186"/>
      <c r="U701" s="186"/>
      <c r="V701" s="186"/>
      <c r="W701" s="186"/>
      <c r="X701" s="186"/>
      <c r="Y701" s="186"/>
      <c r="Z701" s="186"/>
      <c r="AA701" s="186"/>
      <c r="AB701" s="186"/>
      <c r="AC701" s="186"/>
      <c r="AD701" s="186"/>
      <c r="AE701" s="186"/>
      <c r="AF701" s="186"/>
      <c r="AG701" s="186"/>
      <c r="AH701" s="186"/>
      <c r="AI701" s="186"/>
      <c r="AJ701" s="186"/>
      <c r="AK701" s="186"/>
      <c r="AL701" s="186"/>
      <c r="AM701" s="186"/>
      <c r="AN701" s="186"/>
    </row>
    <row r="702" spans="3:40" s="164" customFormat="1">
      <c r="C702" s="186"/>
      <c r="D702" s="186"/>
      <c r="E702" s="186"/>
      <c r="F702" s="184"/>
      <c r="G702" s="186"/>
      <c r="H702" s="184"/>
      <c r="I702" s="203"/>
      <c r="J702" s="186"/>
      <c r="K702" s="186"/>
      <c r="L702" s="186"/>
      <c r="M702" s="186"/>
      <c r="N702" s="186"/>
      <c r="O702" s="186"/>
      <c r="P702" s="186"/>
      <c r="Q702" s="186"/>
      <c r="R702" s="186"/>
      <c r="S702" s="186"/>
      <c r="T702" s="186"/>
      <c r="U702" s="186"/>
      <c r="V702" s="186"/>
      <c r="W702" s="186"/>
      <c r="X702" s="186"/>
      <c r="Y702" s="186"/>
      <c r="Z702" s="186"/>
      <c r="AA702" s="186"/>
      <c r="AB702" s="186"/>
      <c r="AC702" s="186"/>
      <c r="AD702" s="186"/>
      <c r="AE702" s="186"/>
      <c r="AF702" s="186"/>
      <c r="AG702" s="186"/>
      <c r="AH702" s="186"/>
      <c r="AI702" s="186"/>
      <c r="AJ702" s="186"/>
      <c r="AK702" s="186"/>
      <c r="AL702" s="186"/>
      <c r="AM702" s="186"/>
      <c r="AN702" s="186"/>
    </row>
    <row r="703" spans="3:40" s="164" customFormat="1">
      <c r="C703" s="186"/>
      <c r="D703" s="186"/>
      <c r="E703" s="186"/>
      <c r="F703" s="184"/>
      <c r="G703" s="186"/>
      <c r="H703" s="184"/>
      <c r="I703" s="203"/>
      <c r="J703" s="186"/>
      <c r="K703" s="186"/>
      <c r="L703" s="186"/>
      <c r="M703" s="186"/>
      <c r="N703" s="186"/>
      <c r="O703" s="186"/>
      <c r="P703" s="186"/>
      <c r="Q703" s="186"/>
      <c r="R703" s="186"/>
      <c r="S703" s="186"/>
      <c r="T703" s="186"/>
      <c r="U703" s="186"/>
      <c r="V703" s="186"/>
      <c r="W703" s="186"/>
      <c r="X703" s="186"/>
      <c r="Y703" s="186"/>
      <c r="Z703" s="186"/>
      <c r="AA703" s="186"/>
      <c r="AB703" s="186"/>
      <c r="AC703" s="186"/>
      <c r="AD703" s="186"/>
      <c r="AE703" s="186"/>
      <c r="AF703" s="186"/>
      <c r="AG703" s="186"/>
      <c r="AH703" s="186"/>
      <c r="AI703" s="186"/>
      <c r="AJ703" s="186"/>
      <c r="AK703" s="186"/>
      <c r="AL703" s="186"/>
      <c r="AM703" s="186"/>
      <c r="AN703" s="186"/>
    </row>
    <row r="704" spans="3:40" s="164" customFormat="1">
      <c r="C704" s="186"/>
      <c r="D704" s="186"/>
      <c r="E704" s="186"/>
      <c r="F704" s="184"/>
      <c r="G704" s="186"/>
      <c r="H704" s="184"/>
      <c r="I704" s="203"/>
      <c r="J704" s="186"/>
      <c r="K704" s="186"/>
      <c r="L704" s="186"/>
      <c r="M704" s="186"/>
      <c r="N704" s="186"/>
      <c r="O704" s="186"/>
      <c r="P704" s="186"/>
      <c r="Q704" s="186"/>
      <c r="R704" s="186"/>
      <c r="S704" s="186"/>
      <c r="T704" s="186"/>
      <c r="U704" s="186"/>
      <c r="V704" s="186"/>
      <c r="W704" s="186"/>
      <c r="X704" s="186"/>
      <c r="Y704" s="186"/>
      <c r="Z704" s="186"/>
      <c r="AA704" s="186"/>
      <c r="AB704" s="186"/>
      <c r="AC704" s="186"/>
      <c r="AD704" s="186"/>
      <c r="AE704" s="186"/>
      <c r="AF704" s="186"/>
      <c r="AG704" s="186"/>
      <c r="AH704" s="186"/>
      <c r="AI704" s="186"/>
      <c r="AJ704" s="186"/>
      <c r="AK704" s="186"/>
      <c r="AL704" s="186"/>
      <c r="AM704" s="186"/>
      <c r="AN704" s="186"/>
    </row>
    <row r="705" spans="3:40" s="164" customFormat="1">
      <c r="C705" s="186"/>
      <c r="D705" s="186"/>
      <c r="E705" s="186"/>
      <c r="F705" s="184"/>
      <c r="G705" s="186"/>
      <c r="H705" s="184"/>
      <c r="I705" s="203"/>
      <c r="J705" s="186"/>
      <c r="K705" s="186"/>
      <c r="L705" s="186"/>
      <c r="M705" s="186"/>
      <c r="N705" s="186"/>
      <c r="O705" s="186"/>
      <c r="P705" s="186"/>
      <c r="Q705" s="186"/>
      <c r="R705" s="186"/>
      <c r="S705" s="186"/>
      <c r="T705" s="186"/>
      <c r="U705" s="186"/>
      <c r="V705" s="186"/>
      <c r="W705" s="186"/>
      <c r="X705" s="186"/>
      <c r="Y705" s="186"/>
      <c r="Z705" s="186"/>
      <c r="AA705" s="186"/>
      <c r="AB705" s="186"/>
      <c r="AC705" s="186"/>
      <c r="AD705" s="186"/>
      <c r="AE705" s="186"/>
      <c r="AF705" s="186"/>
      <c r="AG705" s="186"/>
      <c r="AH705" s="186"/>
      <c r="AI705" s="186"/>
      <c r="AJ705" s="186"/>
      <c r="AK705" s="186"/>
      <c r="AL705" s="186"/>
      <c r="AM705" s="186"/>
      <c r="AN705" s="186"/>
    </row>
    <row r="706" spans="3:40" s="164" customFormat="1">
      <c r="C706" s="186"/>
      <c r="D706" s="186"/>
      <c r="E706" s="186"/>
      <c r="F706" s="184"/>
      <c r="G706" s="186"/>
      <c r="H706" s="184"/>
      <c r="I706" s="203"/>
      <c r="J706" s="186"/>
      <c r="K706" s="186"/>
      <c r="L706" s="186"/>
      <c r="M706" s="186"/>
      <c r="N706" s="186"/>
      <c r="O706" s="186"/>
      <c r="P706" s="186"/>
      <c r="Q706" s="186"/>
      <c r="R706" s="186"/>
      <c r="S706" s="186"/>
      <c r="T706" s="186"/>
      <c r="U706" s="186"/>
      <c r="V706" s="186"/>
      <c r="W706" s="186"/>
      <c r="X706" s="186"/>
      <c r="Y706" s="186"/>
      <c r="Z706" s="186"/>
      <c r="AA706" s="186"/>
      <c r="AB706" s="186"/>
      <c r="AC706" s="186"/>
      <c r="AD706" s="186"/>
      <c r="AE706" s="186"/>
      <c r="AF706" s="186"/>
      <c r="AG706" s="186"/>
      <c r="AH706" s="186"/>
      <c r="AI706" s="186"/>
      <c r="AJ706" s="186"/>
      <c r="AK706" s="186"/>
      <c r="AL706" s="186"/>
      <c r="AM706" s="186"/>
      <c r="AN706" s="186"/>
    </row>
    <row r="707" spans="3:40" s="164" customFormat="1">
      <c r="C707" s="186"/>
      <c r="D707" s="186"/>
      <c r="E707" s="186"/>
      <c r="F707" s="184"/>
      <c r="G707" s="186"/>
      <c r="H707" s="184"/>
      <c r="I707" s="203"/>
      <c r="J707" s="186"/>
      <c r="K707" s="186"/>
      <c r="L707" s="186"/>
      <c r="M707" s="186"/>
      <c r="N707" s="186"/>
      <c r="O707" s="186"/>
      <c r="P707" s="186"/>
      <c r="Q707" s="186"/>
      <c r="R707" s="186"/>
      <c r="S707" s="186"/>
      <c r="T707" s="186"/>
      <c r="U707" s="186"/>
      <c r="V707" s="186"/>
      <c r="W707" s="186"/>
      <c r="X707" s="186"/>
      <c r="Y707" s="186"/>
      <c r="Z707" s="186"/>
      <c r="AA707" s="186"/>
      <c r="AB707" s="186"/>
      <c r="AC707" s="186"/>
      <c r="AD707" s="186"/>
      <c r="AE707" s="186"/>
      <c r="AF707" s="186"/>
      <c r="AG707" s="186"/>
      <c r="AH707" s="186"/>
      <c r="AI707" s="186"/>
      <c r="AJ707" s="186"/>
      <c r="AK707" s="186"/>
      <c r="AL707" s="186"/>
      <c r="AM707" s="186"/>
      <c r="AN707" s="186"/>
    </row>
    <row r="708" spans="3:40" s="164" customFormat="1">
      <c r="C708" s="186"/>
      <c r="D708" s="186"/>
      <c r="E708" s="186"/>
      <c r="F708" s="184"/>
      <c r="G708" s="186"/>
      <c r="H708" s="184"/>
      <c r="I708" s="203"/>
      <c r="J708" s="186"/>
      <c r="K708" s="186"/>
      <c r="L708" s="186"/>
      <c r="M708" s="186"/>
      <c r="N708" s="186"/>
      <c r="O708" s="186"/>
      <c r="P708" s="186"/>
      <c r="Q708" s="186"/>
      <c r="R708" s="186"/>
      <c r="S708" s="186"/>
      <c r="T708" s="186"/>
      <c r="U708" s="186"/>
      <c r="V708" s="186"/>
      <c r="W708" s="186"/>
      <c r="X708" s="186"/>
      <c r="Y708" s="186"/>
      <c r="Z708" s="186"/>
      <c r="AA708" s="186"/>
      <c r="AB708" s="186"/>
      <c r="AC708" s="186"/>
      <c r="AD708" s="186"/>
      <c r="AE708" s="186"/>
      <c r="AF708" s="186"/>
      <c r="AG708" s="186"/>
      <c r="AH708" s="186"/>
      <c r="AI708" s="186"/>
      <c r="AJ708" s="186"/>
      <c r="AK708" s="186"/>
      <c r="AL708" s="186"/>
      <c r="AM708" s="186"/>
      <c r="AN708" s="186"/>
    </row>
    <row r="709" spans="3:40" s="164" customFormat="1">
      <c r="C709" s="186"/>
      <c r="D709" s="186"/>
      <c r="E709" s="186"/>
      <c r="F709" s="184"/>
      <c r="G709" s="186"/>
      <c r="H709" s="184"/>
      <c r="I709" s="203"/>
      <c r="J709" s="186"/>
      <c r="K709" s="186"/>
      <c r="L709" s="186"/>
      <c r="M709" s="186"/>
      <c r="N709" s="186"/>
      <c r="O709" s="186"/>
      <c r="P709" s="186"/>
      <c r="Q709" s="186"/>
      <c r="R709" s="186"/>
      <c r="S709" s="186"/>
      <c r="T709" s="186"/>
      <c r="U709" s="186"/>
      <c r="V709" s="186"/>
      <c r="W709" s="186"/>
      <c r="X709" s="186"/>
      <c r="Y709" s="186"/>
      <c r="Z709" s="186"/>
      <c r="AA709" s="186"/>
      <c r="AB709" s="186"/>
      <c r="AC709" s="186"/>
      <c r="AD709" s="186"/>
      <c r="AE709" s="186"/>
      <c r="AF709" s="186"/>
      <c r="AG709" s="186"/>
      <c r="AH709" s="186"/>
      <c r="AI709" s="186"/>
      <c r="AJ709" s="186"/>
      <c r="AK709" s="186"/>
      <c r="AL709" s="186"/>
      <c r="AM709" s="186"/>
      <c r="AN709" s="186"/>
    </row>
    <row r="710" spans="3:40" s="164" customFormat="1">
      <c r="C710" s="186"/>
      <c r="D710" s="186"/>
      <c r="E710" s="186"/>
      <c r="F710" s="184"/>
      <c r="G710" s="186"/>
      <c r="H710" s="184"/>
      <c r="I710" s="203"/>
      <c r="J710" s="186"/>
      <c r="K710" s="186"/>
      <c r="L710" s="186"/>
      <c r="M710" s="186"/>
      <c r="N710" s="186"/>
      <c r="O710" s="186"/>
      <c r="P710" s="186"/>
      <c r="Q710" s="186"/>
      <c r="R710" s="186"/>
      <c r="S710" s="186"/>
      <c r="T710" s="186"/>
      <c r="U710" s="186"/>
      <c r="V710" s="186"/>
      <c r="W710" s="186"/>
      <c r="X710" s="186"/>
      <c r="Y710" s="186"/>
      <c r="Z710" s="186"/>
      <c r="AA710" s="186"/>
      <c r="AB710" s="186"/>
      <c r="AC710" s="186"/>
      <c r="AD710" s="186"/>
      <c r="AE710" s="186"/>
      <c r="AF710" s="186"/>
      <c r="AG710" s="186"/>
      <c r="AH710" s="186"/>
      <c r="AI710" s="186"/>
      <c r="AJ710" s="186"/>
      <c r="AK710" s="186"/>
      <c r="AL710" s="186"/>
      <c r="AM710" s="186"/>
      <c r="AN710" s="186"/>
    </row>
    <row r="711" spans="3:40" s="164" customFormat="1">
      <c r="C711" s="186"/>
      <c r="D711" s="186"/>
      <c r="E711" s="186"/>
      <c r="F711" s="184"/>
      <c r="G711" s="186"/>
      <c r="H711" s="184"/>
      <c r="I711" s="203"/>
      <c r="J711" s="186"/>
      <c r="K711" s="186"/>
      <c r="L711" s="186"/>
      <c r="M711" s="186"/>
      <c r="N711" s="186"/>
      <c r="O711" s="186"/>
      <c r="P711" s="186"/>
      <c r="Q711" s="186"/>
      <c r="R711" s="186"/>
      <c r="S711" s="186"/>
      <c r="T711" s="186"/>
      <c r="U711" s="186"/>
      <c r="V711" s="186"/>
      <c r="W711" s="186"/>
      <c r="X711" s="186"/>
      <c r="Y711" s="186"/>
      <c r="Z711" s="186"/>
      <c r="AA711" s="186"/>
      <c r="AB711" s="186"/>
      <c r="AC711" s="186"/>
      <c r="AD711" s="186"/>
      <c r="AE711" s="186"/>
      <c r="AF711" s="186"/>
      <c r="AG711" s="186"/>
      <c r="AH711" s="186"/>
      <c r="AI711" s="186"/>
      <c r="AJ711" s="186"/>
      <c r="AK711" s="186"/>
      <c r="AL711" s="186"/>
      <c r="AM711" s="186"/>
      <c r="AN711" s="186"/>
    </row>
    <row r="712" spans="3:40" s="164" customFormat="1">
      <c r="C712" s="186"/>
      <c r="D712" s="186"/>
      <c r="E712" s="186"/>
      <c r="F712" s="184"/>
      <c r="G712" s="186"/>
      <c r="H712" s="184"/>
      <c r="I712" s="203"/>
      <c r="J712" s="186"/>
      <c r="K712" s="186"/>
      <c r="L712" s="186"/>
      <c r="M712" s="186"/>
      <c r="N712" s="186"/>
      <c r="O712" s="186"/>
      <c r="P712" s="186"/>
      <c r="Q712" s="186"/>
      <c r="R712" s="186"/>
      <c r="S712" s="186"/>
      <c r="T712" s="186"/>
      <c r="U712" s="186"/>
      <c r="V712" s="186"/>
      <c r="W712" s="186"/>
      <c r="X712" s="186"/>
      <c r="Y712" s="186"/>
      <c r="Z712" s="186"/>
      <c r="AA712" s="186"/>
      <c r="AB712" s="186"/>
      <c r="AC712" s="186"/>
      <c r="AD712" s="186"/>
      <c r="AE712" s="186"/>
      <c r="AF712" s="186"/>
      <c r="AG712" s="186"/>
      <c r="AH712" s="186"/>
      <c r="AI712" s="186"/>
      <c r="AJ712" s="186"/>
      <c r="AK712" s="186"/>
      <c r="AL712" s="186"/>
      <c r="AM712" s="186"/>
      <c r="AN712" s="186"/>
    </row>
    <row r="713" spans="3:40" s="164" customFormat="1">
      <c r="C713" s="186"/>
      <c r="D713" s="186"/>
      <c r="E713" s="186"/>
      <c r="F713" s="184"/>
      <c r="G713" s="186"/>
      <c r="H713" s="184"/>
      <c r="I713" s="203"/>
      <c r="J713" s="186"/>
      <c r="K713" s="186"/>
      <c r="L713" s="186"/>
      <c r="M713" s="186"/>
      <c r="N713" s="186"/>
      <c r="O713" s="186"/>
      <c r="P713" s="186"/>
      <c r="Q713" s="186"/>
      <c r="R713" s="186"/>
      <c r="S713" s="186"/>
      <c r="T713" s="186"/>
      <c r="U713" s="186"/>
      <c r="V713" s="186"/>
      <c r="W713" s="186"/>
      <c r="X713" s="186"/>
      <c r="Y713" s="186"/>
      <c r="Z713" s="186"/>
      <c r="AA713" s="186"/>
      <c r="AB713" s="186"/>
      <c r="AC713" s="186"/>
      <c r="AD713" s="186"/>
      <c r="AE713" s="186"/>
      <c r="AF713" s="186"/>
      <c r="AG713" s="186"/>
      <c r="AH713" s="186"/>
      <c r="AI713" s="186"/>
      <c r="AJ713" s="186"/>
      <c r="AK713" s="186"/>
      <c r="AL713" s="186"/>
      <c r="AM713" s="186"/>
      <c r="AN713" s="186"/>
    </row>
    <row r="714" spans="3:40" s="164" customFormat="1">
      <c r="C714" s="186"/>
      <c r="D714" s="186"/>
      <c r="E714" s="186"/>
      <c r="F714" s="184"/>
      <c r="G714" s="186"/>
      <c r="H714" s="184"/>
      <c r="I714" s="203"/>
      <c r="J714" s="186"/>
      <c r="K714" s="186"/>
      <c r="L714" s="186"/>
      <c r="M714" s="186"/>
      <c r="N714" s="186"/>
      <c r="O714" s="186"/>
      <c r="P714" s="186"/>
      <c r="Q714" s="186"/>
      <c r="R714" s="186"/>
      <c r="S714" s="186"/>
      <c r="T714" s="186"/>
      <c r="U714" s="186"/>
      <c r="V714" s="186"/>
      <c r="W714" s="186"/>
      <c r="X714" s="186"/>
      <c r="Y714" s="186"/>
      <c r="Z714" s="186"/>
      <c r="AA714" s="186"/>
      <c r="AB714" s="186"/>
      <c r="AC714" s="186"/>
      <c r="AD714" s="186"/>
      <c r="AE714" s="186"/>
      <c r="AF714" s="186"/>
      <c r="AG714" s="186"/>
      <c r="AH714" s="186"/>
      <c r="AI714" s="186"/>
      <c r="AJ714" s="186"/>
      <c r="AK714" s="186"/>
      <c r="AL714" s="186"/>
      <c r="AM714" s="186"/>
      <c r="AN714" s="186"/>
    </row>
    <row r="715" spans="3:40" s="164" customFormat="1">
      <c r="C715" s="186"/>
      <c r="D715" s="186"/>
      <c r="E715" s="186"/>
      <c r="F715" s="184"/>
      <c r="G715" s="186"/>
      <c r="H715" s="184"/>
      <c r="I715" s="203"/>
      <c r="J715" s="186"/>
      <c r="K715" s="186"/>
      <c r="L715" s="186"/>
      <c r="M715" s="186"/>
      <c r="N715" s="186"/>
      <c r="O715" s="186"/>
      <c r="P715" s="186"/>
      <c r="Q715" s="186"/>
      <c r="R715" s="186"/>
      <c r="S715" s="186"/>
      <c r="T715" s="186"/>
      <c r="U715" s="186"/>
      <c r="V715" s="186"/>
      <c r="W715" s="186"/>
      <c r="X715" s="186"/>
      <c r="Y715" s="186"/>
      <c r="Z715" s="186"/>
      <c r="AA715" s="186"/>
      <c r="AB715" s="186"/>
      <c r="AC715" s="186"/>
      <c r="AD715" s="186"/>
      <c r="AE715" s="186"/>
      <c r="AF715" s="186"/>
      <c r="AG715" s="186"/>
      <c r="AH715" s="186"/>
      <c r="AI715" s="186"/>
      <c r="AJ715" s="186"/>
      <c r="AK715" s="186"/>
      <c r="AL715" s="186"/>
      <c r="AM715" s="186"/>
      <c r="AN715" s="186"/>
    </row>
    <row r="716" spans="3:40" s="164" customFormat="1">
      <c r="C716" s="186"/>
      <c r="D716" s="186"/>
      <c r="E716" s="186"/>
      <c r="F716" s="184"/>
      <c r="G716" s="186"/>
      <c r="H716" s="184"/>
      <c r="I716" s="203"/>
      <c r="J716" s="186"/>
      <c r="K716" s="186"/>
      <c r="L716" s="186"/>
      <c r="M716" s="186"/>
      <c r="N716" s="186"/>
      <c r="O716" s="186"/>
      <c r="P716" s="186"/>
      <c r="Q716" s="186"/>
      <c r="R716" s="186"/>
      <c r="S716" s="186"/>
      <c r="T716" s="186"/>
      <c r="U716" s="186"/>
      <c r="V716" s="186"/>
      <c r="W716" s="186"/>
      <c r="X716" s="186"/>
      <c r="Y716" s="186"/>
      <c r="Z716" s="186"/>
      <c r="AA716" s="186"/>
      <c r="AB716" s="186"/>
      <c r="AC716" s="186"/>
      <c r="AD716" s="186"/>
      <c r="AE716" s="186"/>
      <c r="AF716" s="186"/>
      <c r="AG716" s="186"/>
      <c r="AH716" s="186"/>
      <c r="AI716" s="186"/>
      <c r="AJ716" s="186"/>
      <c r="AK716" s="186"/>
      <c r="AL716" s="186"/>
      <c r="AM716" s="186"/>
      <c r="AN716" s="186"/>
    </row>
    <row r="717" spans="3:40" s="164" customFormat="1">
      <c r="C717" s="186"/>
      <c r="D717" s="186"/>
      <c r="E717" s="186"/>
      <c r="F717" s="184"/>
      <c r="G717" s="186"/>
      <c r="H717" s="184"/>
      <c r="I717" s="203"/>
      <c r="J717" s="186"/>
      <c r="K717" s="186"/>
      <c r="L717" s="186"/>
      <c r="M717" s="186"/>
      <c r="N717" s="186"/>
      <c r="O717" s="186"/>
      <c r="P717" s="186"/>
      <c r="Q717" s="186"/>
      <c r="R717" s="186"/>
      <c r="S717" s="186"/>
      <c r="T717" s="186"/>
      <c r="U717" s="186"/>
      <c r="V717" s="186"/>
      <c r="W717" s="186"/>
      <c r="X717" s="186"/>
      <c r="Y717" s="186"/>
      <c r="Z717" s="186"/>
      <c r="AA717" s="186"/>
      <c r="AB717" s="186"/>
      <c r="AC717" s="186"/>
      <c r="AD717" s="186"/>
      <c r="AE717" s="186"/>
      <c r="AF717" s="186"/>
      <c r="AG717" s="186"/>
      <c r="AH717" s="186"/>
      <c r="AI717" s="186"/>
      <c r="AJ717" s="186"/>
      <c r="AK717" s="186"/>
      <c r="AL717" s="186"/>
      <c r="AM717" s="186"/>
      <c r="AN717" s="186"/>
    </row>
    <row r="718" spans="3:40" s="164" customFormat="1">
      <c r="C718" s="186"/>
      <c r="D718" s="186"/>
      <c r="E718" s="186"/>
      <c r="F718" s="184"/>
      <c r="G718" s="186"/>
      <c r="H718" s="184"/>
      <c r="I718" s="203"/>
      <c r="J718" s="186"/>
      <c r="K718" s="186"/>
      <c r="L718" s="186"/>
      <c r="M718" s="186"/>
      <c r="N718" s="186"/>
      <c r="O718" s="186"/>
      <c r="P718" s="186"/>
      <c r="Q718" s="186"/>
      <c r="R718" s="186"/>
      <c r="S718" s="186"/>
      <c r="T718" s="186"/>
      <c r="U718" s="186"/>
      <c r="V718" s="186"/>
      <c r="W718" s="186"/>
      <c r="X718" s="186"/>
      <c r="Y718" s="186"/>
      <c r="Z718" s="186"/>
      <c r="AA718" s="186"/>
      <c r="AB718" s="186"/>
      <c r="AC718" s="186"/>
      <c r="AD718" s="186"/>
      <c r="AE718" s="186"/>
      <c r="AF718" s="186"/>
      <c r="AG718" s="186"/>
      <c r="AH718" s="186"/>
      <c r="AI718" s="186"/>
      <c r="AJ718" s="186"/>
      <c r="AK718" s="186"/>
      <c r="AL718" s="186"/>
      <c r="AM718" s="186"/>
      <c r="AN718" s="186"/>
    </row>
    <row r="719" spans="3:40" s="164" customFormat="1">
      <c r="C719" s="186"/>
      <c r="D719" s="186"/>
      <c r="E719" s="186"/>
      <c r="F719" s="184"/>
      <c r="G719" s="186"/>
      <c r="H719" s="184"/>
      <c r="I719" s="203"/>
      <c r="J719" s="186"/>
      <c r="K719" s="186"/>
      <c r="L719" s="186"/>
      <c r="M719" s="186"/>
      <c r="N719" s="186"/>
      <c r="O719" s="186"/>
      <c r="P719" s="186"/>
      <c r="Q719" s="186"/>
      <c r="R719" s="186"/>
      <c r="S719" s="186"/>
      <c r="T719" s="186"/>
      <c r="U719" s="186"/>
      <c r="V719" s="186"/>
      <c r="W719" s="186"/>
      <c r="X719" s="186"/>
      <c r="Y719" s="186"/>
      <c r="Z719" s="186"/>
      <c r="AA719" s="186"/>
      <c r="AB719" s="186"/>
      <c r="AC719" s="186"/>
      <c r="AD719" s="186"/>
      <c r="AE719" s="186"/>
      <c r="AF719" s="186"/>
      <c r="AG719" s="186"/>
      <c r="AH719" s="186"/>
      <c r="AI719" s="186"/>
      <c r="AJ719" s="186"/>
      <c r="AK719" s="186"/>
      <c r="AL719" s="186"/>
      <c r="AM719" s="186"/>
      <c r="AN719" s="186"/>
    </row>
    <row r="720" spans="3:40" s="164" customFormat="1">
      <c r="C720" s="186"/>
      <c r="D720" s="186"/>
      <c r="E720" s="186"/>
      <c r="F720" s="184"/>
      <c r="G720" s="186"/>
      <c r="H720" s="184"/>
      <c r="I720" s="203"/>
      <c r="J720" s="186"/>
      <c r="K720" s="186"/>
      <c r="L720" s="186"/>
      <c r="M720" s="186"/>
      <c r="N720" s="186"/>
      <c r="O720" s="186"/>
      <c r="P720" s="186"/>
      <c r="Q720" s="186"/>
      <c r="R720" s="186"/>
      <c r="S720" s="186"/>
      <c r="T720" s="186"/>
      <c r="U720" s="186"/>
      <c r="V720" s="186"/>
      <c r="W720" s="186"/>
      <c r="X720" s="186"/>
      <c r="Y720" s="186"/>
      <c r="Z720" s="186"/>
      <c r="AA720" s="186"/>
      <c r="AB720" s="186"/>
      <c r="AC720" s="186"/>
      <c r="AD720" s="186"/>
      <c r="AE720" s="186"/>
      <c r="AF720" s="186"/>
      <c r="AG720" s="186"/>
      <c r="AH720" s="186"/>
      <c r="AI720" s="186"/>
      <c r="AJ720" s="186"/>
      <c r="AK720" s="186"/>
      <c r="AL720" s="186"/>
      <c r="AM720" s="186"/>
      <c r="AN720" s="186"/>
    </row>
    <row r="721" spans="3:40" s="164" customFormat="1">
      <c r="C721" s="186"/>
      <c r="D721" s="186"/>
      <c r="E721" s="186"/>
      <c r="F721" s="184"/>
      <c r="G721" s="186"/>
      <c r="H721" s="184"/>
      <c r="I721" s="203"/>
      <c r="J721" s="186"/>
      <c r="K721" s="186"/>
      <c r="L721" s="186"/>
      <c r="M721" s="186"/>
      <c r="N721" s="186"/>
      <c r="O721" s="186"/>
      <c r="P721" s="186"/>
      <c r="Q721" s="186"/>
      <c r="R721" s="186"/>
      <c r="S721" s="186"/>
      <c r="T721" s="186"/>
      <c r="U721" s="186"/>
      <c r="V721" s="186"/>
      <c r="W721" s="186"/>
      <c r="X721" s="186"/>
      <c r="Y721" s="186"/>
      <c r="Z721" s="186"/>
      <c r="AA721" s="186"/>
      <c r="AB721" s="186"/>
      <c r="AC721" s="186"/>
      <c r="AD721" s="186"/>
      <c r="AE721" s="186"/>
      <c r="AF721" s="186"/>
      <c r="AG721" s="186"/>
      <c r="AH721" s="186"/>
      <c r="AI721" s="186"/>
      <c r="AJ721" s="186"/>
      <c r="AK721" s="186"/>
      <c r="AL721" s="186"/>
      <c r="AM721" s="186"/>
      <c r="AN721" s="186"/>
    </row>
    <row r="722" spans="3:40" s="164" customFormat="1">
      <c r="C722" s="186"/>
      <c r="D722" s="186"/>
      <c r="E722" s="186"/>
      <c r="F722" s="184"/>
      <c r="G722" s="186"/>
      <c r="H722" s="184"/>
      <c r="I722" s="203"/>
      <c r="J722" s="186"/>
      <c r="K722" s="186"/>
      <c r="L722" s="186"/>
      <c r="M722" s="186"/>
      <c r="N722" s="186"/>
      <c r="O722" s="186"/>
      <c r="P722" s="186"/>
      <c r="Q722" s="186"/>
      <c r="R722" s="186"/>
      <c r="S722" s="186"/>
      <c r="T722" s="186"/>
      <c r="U722" s="186"/>
      <c r="V722" s="186"/>
      <c r="W722" s="186"/>
      <c r="X722" s="186"/>
      <c r="Y722" s="186"/>
      <c r="Z722" s="186"/>
      <c r="AA722" s="186"/>
      <c r="AB722" s="186"/>
      <c r="AC722" s="186"/>
      <c r="AD722" s="186"/>
      <c r="AE722" s="186"/>
      <c r="AF722" s="186"/>
      <c r="AG722" s="186"/>
      <c r="AH722" s="186"/>
      <c r="AI722" s="186"/>
      <c r="AJ722" s="186"/>
      <c r="AK722" s="186"/>
      <c r="AL722" s="186"/>
      <c r="AM722" s="186"/>
      <c r="AN722" s="186"/>
    </row>
    <row r="723" spans="3:40" s="164" customFormat="1">
      <c r="C723" s="186"/>
      <c r="D723" s="186"/>
      <c r="E723" s="186"/>
      <c r="F723" s="184"/>
      <c r="G723" s="186"/>
      <c r="H723" s="184"/>
      <c r="I723" s="203"/>
      <c r="J723" s="186"/>
      <c r="K723" s="186"/>
      <c r="L723" s="186"/>
      <c r="M723" s="186"/>
      <c r="N723" s="186"/>
      <c r="O723" s="186"/>
      <c r="P723" s="186"/>
      <c r="Q723" s="186"/>
      <c r="R723" s="186"/>
      <c r="S723" s="186"/>
      <c r="T723" s="186"/>
      <c r="U723" s="186"/>
      <c r="V723" s="186"/>
      <c r="W723" s="186"/>
      <c r="X723" s="186"/>
      <c r="Y723" s="186"/>
      <c r="Z723" s="186"/>
      <c r="AA723" s="186"/>
      <c r="AB723" s="186"/>
      <c r="AC723" s="186"/>
      <c r="AD723" s="186"/>
      <c r="AE723" s="186"/>
      <c r="AF723" s="186"/>
      <c r="AG723" s="186"/>
      <c r="AH723" s="186"/>
      <c r="AI723" s="186"/>
      <c r="AJ723" s="186"/>
      <c r="AK723" s="186"/>
      <c r="AL723" s="186"/>
      <c r="AM723" s="186"/>
      <c r="AN723" s="186"/>
    </row>
    <row r="724" spans="3:40" s="164" customFormat="1">
      <c r="C724" s="186"/>
      <c r="D724" s="186"/>
      <c r="E724" s="186"/>
      <c r="F724" s="184"/>
      <c r="G724" s="186"/>
      <c r="H724" s="184"/>
      <c r="I724" s="203"/>
      <c r="J724" s="186"/>
      <c r="K724" s="186"/>
      <c r="L724" s="186"/>
      <c r="M724" s="186"/>
      <c r="N724" s="186"/>
      <c r="O724" s="186"/>
      <c r="P724" s="186"/>
      <c r="Q724" s="186"/>
      <c r="R724" s="186"/>
      <c r="S724" s="186"/>
      <c r="T724" s="186"/>
      <c r="U724" s="186"/>
      <c r="V724" s="186"/>
      <c r="W724" s="186"/>
      <c r="X724" s="186"/>
      <c r="Y724" s="186"/>
      <c r="Z724" s="186"/>
      <c r="AA724" s="186"/>
      <c r="AB724" s="186"/>
      <c r="AC724" s="186"/>
      <c r="AD724" s="186"/>
      <c r="AE724" s="186"/>
      <c r="AF724" s="186"/>
      <c r="AG724" s="186"/>
      <c r="AH724" s="186"/>
      <c r="AI724" s="186"/>
      <c r="AJ724" s="186"/>
      <c r="AK724" s="186"/>
      <c r="AL724" s="186"/>
      <c r="AM724" s="186"/>
      <c r="AN724" s="186"/>
    </row>
    <row r="725" spans="3:40" s="164" customFormat="1">
      <c r="C725" s="186"/>
      <c r="D725" s="186"/>
      <c r="E725" s="186"/>
      <c r="F725" s="184"/>
      <c r="G725" s="186"/>
      <c r="H725" s="184"/>
      <c r="I725" s="203"/>
      <c r="J725" s="186"/>
      <c r="K725" s="186"/>
      <c r="L725" s="186"/>
      <c r="M725" s="186"/>
      <c r="N725" s="186"/>
      <c r="O725" s="186"/>
      <c r="P725" s="186"/>
      <c r="Q725" s="186"/>
      <c r="R725" s="186"/>
      <c r="S725" s="186"/>
      <c r="T725" s="186"/>
      <c r="U725" s="186"/>
      <c r="V725" s="186"/>
      <c r="W725" s="186"/>
      <c r="X725" s="186"/>
      <c r="Y725" s="186"/>
      <c r="Z725" s="186"/>
      <c r="AA725" s="186"/>
      <c r="AB725" s="186"/>
      <c r="AC725" s="186"/>
      <c r="AD725" s="186"/>
      <c r="AE725" s="186"/>
      <c r="AF725" s="186"/>
      <c r="AG725" s="186"/>
      <c r="AH725" s="186"/>
      <c r="AI725" s="186"/>
      <c r="AJ725" s="186"/>
      <c r="AK725" s="186"/>
      <c r="AL725" s="186"/>
      <c r="AM725" s="186"/>
      <c r="AN725" s="186"/>
    </row>
    <row r="726" spans="3:40" s="164" customFormat="1">
      <c r="C726" s="186"/>
      <c r="D726" s="186"/>
      <c r="E726" s="186"/>
      <c r="F726" s="184"/>
      <c r="G726" s="186"/>
      <c r="H726" s="184"/>
      <c r="I726" s="203"/>
      <c r="J726" s="186"/>
      <c r="K726" s="186"/>
      <c r="L726" s="186"/>
      <c r="M726" s="186"/>
      <c r="N726" s="186"/>
      <c r="O726" s="186"/>
      <c r="P726" s="186"/>
      <c r="Q726" s="186"/>
      <c r="R726" s="186"/>
      <c r="S726" s="186"/>
      <c r="T726" s="186"/>
      <c r="U726" s="186"/>
      <c r="V726" s="186"/>
      <c r="W726" s="186"/>
      <c r="X726" s="186"/>
      <c r="Y726" s="186"/>
      <c r="Z726" s="186"/>
      <c r="AA726" s="186"/>
      <c r="AB726" s="186"/>
      <c r="AC726" s="186"/>
      <c r="AD726" s="186"/>
      <c r="AE726" s="186"/>
      <c r="AF726" s="186"/>
      <c r="AG726" s="186"/>
      <c r="AH726" s="186"/>
      <c r="AI726" s="186"/>
      <c r="AJ726" s="186"/>
      <c r="AK726" s="186"/>
      <c r="AL726" s="186"/>
      <c r="AM726" s="186"/>
      <c r="AN726" s="186"/>
    </row>
    <row r="727" spans="3:40" s="164" customFormat="1">
      <c r="C727" s="186"/>
      <c r="D727" s="186"/>
      <c r="E727" s="186"/>
      <c r="F727" s="184"/>
      <c r="G727" s="186"/>
      <c r="H727" s="184"/>
      <c r="I727" s="203"/>
      <c r="J727" s="186"/>
      <c r="K727" s="186"/>
      <c r="L727" s="186"/>
      <c r="M727" s="186"/>
      <c r="N727" s="186"/>
      <c r="O727" s="186"/>
      <c r="P727" s="186"/>
      <c r="Q727" s="186"/>
      <c r="R727" s="186"/>
      <c r="S727" s="186"/>
      <c r="T727" s="186"/>
      <c r="U727" s="186"/>
      <c r="V727" s="186"/>
      <c r="W727" s="186"/>
      <c r="X727" s="186"/>
      <c r="Y727" s="186"/>
      <c r="Z727" s="186"/>
      <c r="AA727" s="186"/>
      <c r="AB727" s="186"/>
      <c r="AC727" s="186"/>
      <c r="AD727" s="186"/>
      <c r="AE727" s="186"/>
      <c r="AF727" s="186"/>
      <c r="AG727" s="186"/>
      <c r="AH727" s="186"/>
      <c r="AI727" s="186"/>
      <c r="AJ727" s="186"/>
      <c r="AK727" s="186"/>
      <c r="AL727" s="186"/>
      <c r="AM727" s="186"/>
      <c r="AN727" s="186"/>
    </row>
    <row r="728" spans="3:40" s="164" customFormat="1">
      <c r="C728" s="186"/>
      <c r="D728" s="186"/>
      <c r="E728" s="186"/>
      <c r="F728" s="184"/>
      <c r="G728" s="186"/>
      <c r="H728" s="184"/>
      <c r="I728" s="203"/>
      <c r="J728" s="186"/>
      <c r="K728" s="186"/>
      <c r="L728" s="186"/>
      <c r="M728" s="186"/>
      <c r="N728" s="186"/>
      <c r="O728" s="186"/>
      <c r="P728" s="186"/>
      <c r="Q728" s="186"/>
      <c r="R728" s="186"/>
      <c r="S728" s="186"/>
      <c r="T728" s="186"/>
      <c r="U728" s="186"/>
      <c r="V728" s="186"/>
      <c r="W728" s="186"/>
      <c r="X728" s="186"/>
      <c r="Y728" s="186"/>
      <c r="Z728" s="186"/>
      <c r="AA728" s="186"/>
      <c r="AB728" s="186"/>
      <c r="AC728" s="186"/>
      <c r="AD728" s="186"/>
      <c r="AE728" s="186"/>
      <c r="AF728" s="186"/>
      <c r="AG728" s="186"/>
      <c r="AH728" s="186"/>
      <c r="AI728" s="186"/>
      <c r="AJ728" s="186"/>
      <c r="AK728" s="186"/>
      <c r="AL728" s="186"/>
      <c r="AM728" s="186"/>
      <c r="AN728" s="186"/>
    </row>
    <row r="729" spans="3:40" s="164" customFormat="1">
      <c r="C729" s="186"/>
      <c r="D729" s="186"/>
      <c r="E729" s="186"/>
      <c r="F729" s="184"/>
      <c r="G729" s="186"/>
      <c r="H729" s="184"/>
      <c r="I729" s="203"/>
      <c r="J729" s="186"/>
      <c r="K729" s="186"/>
      <c r="L729" s="186"/>
      <c r="M729" s="186"/>
      <c r="N729" s="186"/>
      <c r="O729" s="186"/>
      <c r="P729" s="186"/>
      <c r="Q729" s="186"/>
      <c r="R729" s="186"/>
      <c r="S729" s="186"/>
      <c r="T729" s="186"/>
      <c r="U729" s="186"/>
      <c r="V729" s="186"/>
      <c r="W729" s="186"/>
      <c r="X729" s="186"/>
      <c r="Y729" s="186"/>
      <c r="Z729" s="186"/>
      <c r="AA729" s="186"/>
      <c r="AB729" s="186"/>
      <c r="AC729" s="186"/>
      <c r="AD729" s="186"/>
      <c r="AE729" s="186"/>
      <c r="AF729" s="186"/>
      <c r="AG729" s="186"/>
      <c r="AH729" s="186"/>
      <c r="AI729" s="186"/>
      <c r="AJ729" s="186"/>
      <c r="AK729" s="186"/>
      <c r="AL729" s="186"/>
      <c r="AM729" s="186"/>
      <c r="AN729" s="186"/>
    </row>
    <row r="730" spans="3:40" s="164" customFormat="1">
      <c r="C730" s="186"/>
      <c r="D730" s="186"/>
      <c r="E730" s="186"/>
      <c r="F730" s="184"/>
      <c r="G730" s="186"/>
      <c r="H730" s="184"/>
      <c r="I730" s="203"/>
      <c r="J730" s="186"/>
      <c r="K730" s="186"/>
      <c r="L730" s="186"/>
      <c r="M730" s="186"/>
      <c r="N730" s="186"/>
      <c r="O730" s="186"/>
      <c r="P730" s="186"/>
      <c r="Q730" s="186"/>
      <c r="R730" s="186"/>
      <c r="S730" s="186"/>
      <c r="T730" s="186"/>
      <c r="U730" s="186"/>
      <c r="V730" s="186"/>
      <c r="W730" s="186"/>
      <c r="X730" s="186"/>
      <c r="Y730" s="186"/>
      <c r="Z730" s="186"/>
      <c r="AA730" s="186"/>
      <c r="AB730" s="186"/>
      <c r="AC730" s="186"/>
      <c r="AD730" s="186"/>
      <c r="AE730" s="186"/>
      <c r="AF730" s="186"/>
      <c r="AG730" s="186"/>
      <c r="AH730" s="186"/>
      <c r="AI730" s="186"/>
      <c r="AJ730" s="186"/>
      <c r="AK730" s="186"/>
      <c r="AL730" s="186"/>
      <c r="AM730" s="186"/>
      <c r="AN730" s="186"/>
    </row>
    <row r="731" spans="3:40" s="164" customFormat="1">
      <c r="C731" s="186"/>
      <c r="D731" s="186"/>
      <c r="E731" s="186"/>
      <c r="F731" s="184"/>
      <c r="G731" s="186"/>
      <c r="H731" s="184"/>
      <c r="I731" s="203"/>
      <c r="J731" s="186"/>
      <c r="K731" s="186"/>
      <c r="L731" s="186"/>
      <c r="M731" s="186"/>
      <c r="N731" s="186"/>
      <c r="O731" s="186"/>
      <c r="P731" s="186"/>
      <c r="Q731" s="186"/>
      <c r="R731" s="186"/>
      <c r="S731" s="186"/>
      <c r="T731" s="186"/>
      <c r="U731" s="186"/>
      <c r="V731" s="186"/>
      <c r="W731" s="186"/>
      <c r="X731" s="186"/>
      <c r="Y731" s="186"/>
      <c r="Z731" s="186"/>
      <c r="AA731" s="186"/>
      <c r="AB731" s="186"/>
      <c r="AC731" s="186"/>
      <c r="AD731" s="186"/>
      <c r="AE731" s="186"/>
      <c r="AF731" s="186"/>
      <c r="AG731" s="186"/>
      <c r="AH731" s="186"/>
      <c r="AI731" s="186"/>
      <c r="AJ731" s="186"/>
      <c r="AK731" s="186"/>
      <c r="AL731" s="186"/>
      <c r="AM731" s="186"/>
      <c r="AN731" s="186"/>
    </row>
    <row r="732" spans="3:40" s="164" customFormat="1">
      <c r="C732" s="186"/>
      <c r="D732" s="186"/>
      <c r="E732" s="186"/>
      <c r="F732" s="184"/>
      <c r="G732" s="186"/>
      <c r="H732" s="184"/>
      <c r="I732" s="203"/>
      <c r="J732" s="186"/>
      <c r="K732" s="186"/>
      <c r="L732" s="186"/>
      <c r="M732" s="186"/>
      <c r="N732" s="186"/>
      <c r="O732" s="186"/>
      <c r="P732" s="186"/>
      <c r="Q732" s="186"/>
      <c r="R732" s="186"/>
      <c r="S732" s="186"/>
      <c r="T732" s="186"/>
      <c r="U732" s="186"/>
      <c r="V732" s="186"/>
      <c r="W732" s="186"/>
      <c r="X732" s="186"/>
      <c r="Y732" s="186"/>
      <c r="Z732" s="186"/>
      <c r="AA732" s="186"/>
      <c r="AB732" s="186"/>
      <c r="AC732" s="186"/>
      <c r="AD732" s="186"/>
      <c r="AE732" s="186"/>
      <c r="AF732" s="186"/>
      <c r="AG732" s="186"/>
      <c r="AH732" s="186"/>
      <c r="AI732" s="186"/>
      <c r="AJ732" s="186"/>
      <c r="AK732" s="186"/>
      <c r="AL732" s="186"/>
      <c r="AM732" s="186"/>
      <c r="AN732" s="186"/>
    </row>
    <row r="733" spans="3:40" s="164" customFormat="1">
      <c r="C733" s="186"/>
      <c r="D733" s="186"/>
      <c r="E733" s="186"/>
      <c r="F733" s="184"/>
      <c r="G733" s="186"/>
      <c r="H733" s="184"/>
      <c r="I733" s="203"/>
      <c r="J733" s="186"/>
      <c r="K733" s="186"/>
      <c r="L733" s="186"/>
      <c r="M733" s="186"/>
      <c r="N733" s="186"/>
      <c r="O733" s="186"/>
      <c r="P733" s="186"/>
      <c r="Q733" s="186"/>
      <c r="R733" s="186"/>
      <c r="S733" s="186"/>
      <c r="T733" s="186"/>
      <c r="U733" s="186"/>
      <c r="V733" s="186"/>
      <c r="W733" s="186"/>
      <c r="X733" s="186"/>
      <c r="Y733" s="186"/>
      <c r="Z733" s="186"/>
      <c r="AA733" s="186"/>
      <c r="AB733" s="186"/>
      <c r="AC733" s="186"/>
      <c r="AD733" s="186"/>
      <c r="AE733" s="186"/>
      <c r="AF733" s="186"/>
      <c r="AG733" s="186"/>
      <c r="AH733" s="186"/>
      <c r="AI733" s="186"/>
      <c r="AJ733" s="186"/>
      <c r="AK733" s="186"/>
      <c r="AL733" s="186"/>
      <c r="AM733" s="186"/>
      <c r="AN733" s="186"/>
    </row>
    <row r="734" spans="3:40" s="164" customFormat="1">
      <c r="C734" s="186"/>
      <c r="D734" s="186"/>
      <c r="E734" s="186"/>
      <c r="F734" s="184"/>
      <c r="G734" s="186"/>
      <c r="H734" s="184"/>
      <c r="I734" s="203"/>
      <c r="J734" s="186"/>
      <c r="K734" s="186"/>
      <c r="L734" s="186"/>
      <c r="M734" s="186"/>
      <c r="N734" s="186"/>
      <c r="O734" s="186"/>
      <c r="P734" s="186"/>
      <c r="Q734" s="186"/>
      <c r="R734" s="186"/>
      <c r="S734" s="186"/>
      <c r="T734" s="186"/>
      <c r="U734" s="186"/>
      <c r="V734" s="186"/>
      <c r="W734" s="186"/>
      <c r="X734" s="186"/>
      <c r="Y734" s="186"/>
      <c r="Z734" s="186"/>
      <c r="AA734" s="186"/>
      <c r="AB734" s="186"/>
      <c r="AC734" s="186"/>
      <c r="AD734" s="186"/>
      <c r="AE734" s="186"/>
      <c r="AF734" s="186"/>
      <c r="AG734" s="186"/>
      <c r="AH734" s="186"/>
      <c r="AI734" s="186"/>
      <c r="AJ734" s="186"/>
      <c r="AK734" s="186"/>
      <c r="AL734" s="186"/>
      <c r="AM734" s="186"/>
      <c r="AN734" s="186"/>
    </row>
    <row r="735" spans="3:40" s="164" customFormat="1">
      <c r="C735" s="186"/>
      <c r="D735" s="186"/>
      <c r="E735" s="186"/>
      <c r="F735" s="184"/>
      <c r="G735" s="186"/>
      <c r="H735" s="184"/>
      <c r="I735" s="203"/>
      <c r="J735" s="186"/>
      <c r="K735" s="186"/>
      <c r="L735" s="186"/>
      <c r="M735" s="186"/>
      <c r="N735" s="186"/>
      <c r="O735" s="186"/>
      <c r="P735" s="186"/>
      <c r="Q735" s="186"/>
      <c r="R735" s="186"/>
      <c r="S735" s="186"/>
      <c r="T735" s="186"/>
      <c r="U735" s="186"/>
      <c r="V735" s="186"/>
      <c r="W735" s="186"/>
      <c r="X735" s="186"/>
      <c r="Y735" s="186"/>
      <c r="Z735" s="186"/>
      <c r="AA735" s="186"/>
      <c r="AB735" s="186"/>
      <c r="AC735" s="186"/>
      <c r="AD735" s="186"/>
      <c r="AE735" s="186"/>
      <c r="AF735" s="186"/>
      <c r="AG735" s="186"/>
      <c r="AH735" s="186"/>
      <c r="AI735" s="186"/>
      <c r="AJ735" s="186"/>
      <c r="AK735" s="186"/>
      <c r="AL735" s="186"/>
      <c r="AM735" s="186"/>
      <c r="AN735" s="186"/>
    </row>
    <row r="736" spans="3:40" s="164" customFormat="1">
      <c r="C736" s="186"/>
      <c r="D736" s="186"/>
      <c r="E736" s="186"/>
      <c r="F736" s="184"/>
      <c r="G736" s="186"/>
      <c r="H736" s="184"/>
      <c r="I736" s="203"/>
      <c r="J736" s="186"/>
      <c r="K736" s="186"/>
      <c r="L736" s="186"/>
      <c r="M736" s="186"/>
      <c r="N736" s="186"/>
      <c r="O736" s="186"/>
      <c r="P736" s="186"/>
      <c r="Q736" s="186"/>
      <c r="R736" s="186"/>
      <c r="S736" s="186"/>
      <c r="T736" s="186"/>
      <c r="U736" s="186"/>
      <c r="V736" s="186"/>
      <c r="W736" s="186"/>
      <c r="X736" s="186"/>
      <c r="Y736" s="186"/>
      <c r="Z736" s="186"/>
      <c r="AA736" s="186"/>
      <c r="AB736" s="186"/>
      <c r="AC736" s="186"/>
      <c r="AD736" s="186"/>
      <c r="AE736" s="186"/>
      <c r="AF736" s="186"/>
      <c r="AG736" s="186"/>
      <c r="AH736" s="186"/>
      <c r="AI736" s="186"/>
      <c r="AJ736" s="186"/>
      <c r="AK736" s="186"/>
      <c r="AL736" s="186"/>
      <c r="AM736" s="186"/>
      <c r="AN736" s="186"/>
    </row>
    <row r="737" spans="3:40" s="164" customFormat="1">
      <c r="C737" s="186"/>
      <c r="D737" s="186"/>
      <c r="E737" s="186"/>
      <c r="F737" s="184"/>
      <c r="G737" s="186"/>
      <c r="H737" s="184"/>
      <c r="I737" s="203"/>
      <c r="J737" s="186"/>
      <c r="K737" s="186"/>
      <c r="L737" s="186"/>
      <c r="M737" s="186"/>
      <c r="N737" s="186"/>
      <c r="O737" s="186"/>
      <c r="P737" s="186"/>
      <c r="Q737" s="186"/>
      <c r="R737" s="186"/>
      <c r="S737" s="186"/>
      <c r="T737" s="186"/>
      <c r="U737" s="186"/>
      <c r="V737" s="186"/>
      <c r="W737" s="186"/>
      <c r="X737" s="186"/>
      <c r="Y737" s="186"/>
      <c r="Z737" s="186"/>
      <c r="AA737" s="186"/>
      <c r="AB737" s="186"/>
      <c r="AC737" s="186"/>
      <c r="AD737" s="186"/>
      <c r="AE737" s="186"/>
      <c r="AF737" s="186"/>
      <c r="AG737" s="186"/>
      <c r="AH737" s="186"/>
      <c r="AI737" s="186"/>
      <c r="AJ737" s="186"/>
      <c r="AK737" s="186"/>
      <c r="AL737" s="186"/>
      <c r="AM737" s="186"/>
      <c r="AN737" s="186"/>
    </row>
    <row r="738" spans="3:40" s="164" customFormat="1">
      <c r="C738" s="186"/>
      <c r="D738" s="186"/>
      <c r="E738" s="186"/>
      <c r="F738" s="184"/>
      <c r="G738" s="186"/>
      <c r="H738" s="184"/>
      <c r="I738" s="203"/>
      <c r="J738" s="186"/>
      <c r="K738" s="186"/>
      <c r="L738" s="186"/>
      <c r="M738" s="186"/>
      <c r="N738" s="186"/>
      <c r="O738" s="186"/>
      <c r="P738" s="186"/>
      <c r="Q738" s="186"/>
      <c r="R738" s="186"/>
      <c r="S738" s="186"/>
      <c r="T738" s="186"/>
      <c r="U738" s="186"/>
      <c r="V738" s="186"/>
      <c r="W738" s="186"/>
      <c r="X738" s="186"/>
      <c r="Y738" s="186"/>
      <c r="Z738" s="186"/>
      <c r="AA738" s="186"/>
      <c r="AB738" s="186"/>
      <c r="AC738" s="186"/>
      <c r="AD738" s="186"/>
      <c r="AE738" s="186"/>
      <c r="AF738" s="186"/>
      <c r="AG738" s="186"/>
      <c r="AH738" s="186"/>
      <c r="AI738" s="186"/>
      <c r="AJ738" s="186"/>
      <c r="AK738" s="186"/>
      <c r="AL738" s="186"/>
      <c r="AM738" s="186"/>
      <c r="AN738" s="186"/>
    </row>
    <row r="739" spans="3:40" s="164" customFormat="1">
      <c r="C739" s="186"/>
      <c r="D739" s="186"/>
      <c r="E739" s="186"/>
      <c r="F739" s="184"/>
      <c r="G739" s="186"/>
      <c r="H739" s="184"/>
      <c r="I739" s="203"/>
      <c r="J739" s="186"/>
      <c r="K739" s="186"/>
      <c r="L739" s="186"/>
      <c r="M739" s="186"/>
      <c r="N739" s="186"/>
      <c r="O739" s="186"/>
      <c r="P739" s="186"/>
      <c r="Q739" s="186"/>
      <c r="R739" s="186"/>
      <c r="S739" s="186"/>
      <c r="T739" s="186"/>
      <c r="U739" s="186"/>
      <c r="V739" s="186"/>
      <c r="W739" s="186"/>
      <c r="X739" s="186"/>
      <c r="Y739" s="186"/>
      <c r="Z739" s="186"/>
      <c r="AA739" s="186"/>
      <c r="AB739" s="186"/>
      <c r="AC739" s="186"/>
      <c r="AD739" s="186"/>
      <c r="AE739" s="186"/>
      <c r="AF739" s="186"/>
      <c r="AG739" s="186"/>
      <c r="AH739" s="186"/>
      <c r="AI739" s="186"/>
      <c r="AJ739" s="186"/>
      <c r="AK739" s="186"/>
      <c r="AL739" s="186"/>
      <c r="AM739" s="186"/>
      <c r="AN739" s="186"/>
    </row>
    <row r="740" spans="3:40" s="164" customFormat="1">
      <c r="C740" s="186"/>
      <c r="D740" s="186"/>
      <c r="E740" s="186"/>
      <c r="F740" s="184"/>
      <c r="G740" s="186"/>
      <c r="H740" s="184"/>
      <c r="I740" s="203"/>
      <c r="J740" s="186"/>
      <c r="K740" s="186"/>
      <c r="L740" s="186"/>
      <c r="M740" s="186"/>
      <c r="N740" s="186"/>
      <c r="O740" s="186"/>
      <c r="P740" s="186"/>
      <c r="Q740" s="186"/>
      <c r="R740" s="186"/>
      <c r="S740" s="186"/>
      <c r="T740" s="186"/>
      <c r="U740" s="186"/>
      <c r="V740" s="186"/>
      <c r="W740" s="186"/>
      <c r="X740" s="186"/>
      <c r="Y740" s="186"/>
      <c r="Z740" s="186"/>
      <c r="AA740" s="186"/>
      <c r="AB740" s="186"/>
      <c r="AC740" s="186"/>
      <c r="AD740" s="186"/>
      <c r="AE740" s="186"/>
      <c r="AF740" s="186"/>
      <c r="AG740" s="186"/>
      <c r="AH740" s="186"/>
      <c r="AI740" s="186"/>
      <c r="AJ740" s="186"/>
      <c r="AK740" s="186"/>
      <c r="AL740" s="186"/>
      <c r="AM740" s="186"/>
      <c r="AN740" s="186"/>
    </row>
    <row r="741" spans="3:40" s="164" customFormat="1">
      <c r="C741" s="186"/>
      <c r="D741" s="186"/>
      <c r="E741" s="186"/>
      <c r="F741" s="184"/>
      <c r="G741" s="186"/>
      <c r="H741" s="184"/>
      <c r="I741" s="203"/>
      <c r="J741" s="186"/>
      <c r="K741" s="186"/>
      <c r="L741" s="186"/>
      <c r="M741" s="186"/>
      <c r="N741" s="186"/>
      <c r="O741" s="186"/>
      <c r="P741" s="186"/>
      <c r="Q741" s="186"/>
      <c r="R741" s="186"/>
      <c r="S741" s="186"/>
      <c r="T741" s="186"/>
      <c r="U741" s="186"/>
      <c r="V741" s="186"/>
      <c r="W741" s="186"/>
      <c r="X741" s="186"/>
      <c r="Y741" s="186"/>
      <c r="Z741" s="186"/>
      <c r="AA741" s="186"/>
      <c r="AB741" s="186"/>
      <c r="AC741" s="186"/>
      <c r="AD741" s="186"/>
      <c r="AE741" s="186"/>
      <c r="AF741" s="186"/>
      <c r="AG741" s="186"/>
      <c r="AH741" s="186"/>
      <c r="AI741" s="186"/>
      <c r="AJ741" s="186"/>
      <c r="AK741" s="186"/>
      <c r="AL741" s="186"/>
      <c r="AM741" s="186"/>
      <c r="AN741" s="186"/>
    </row>
    <row r="742" spans="3:40" s="164" customFormat="1">
      <c r="C742" s="186"/>
      <c r="D742" s="186"/>
      <c r="E742" s="186"/>
      <c r="F742" s="184"/>
      <c r="G742" s="186"/>
      <c r="H742" s="184"/>
      <c r="I742" s="203"/>
      <c r="J742" s="186"/>
      <c r="K742" s="186"/>
      <c r="L742" s="186"/>
      <c r="M742" s="186"/>
      <c r="N742" s="186"/>
      <c r="O742" s="186"/>
      <c r="P742" s="186"/>
      <c r="Q742" s="186"/>
      <c r="R742" s="186"/>
      <c r="S742" s="186"/>
      <c r="T742" s="186"/>
      <c r="U742" s="186"/>
      <c r="V742" s="186"/>
      <c r="W742" s="186"/>
      <c r="X742" s="186"/>
      <c r="Y742" s="186"/>
      <c r="Z742" s="186"/>
      <c r="AA742" s="186"/>
      <c r="AB742" s="186"/>
      <c r="AC742" s="186"/>
      <c r="AD742" s="186"/>
      <c r="AE742" s="186"/>
      <c r="AF742" s="186"/>
      <c r="AG742" s="186"/>
      <c r="AH742" s="186"/>
      <c r="AI742" s="186"/>
      <c r="AJ742" s="186"/>
      <c r="AK742" s="186"/>
      <c r="AL742" s="186"/>
      <c r="AM742" s="186"/>
      <c r="AN742" s="186"/>
    </row>
    <row r="743" spans="3:40" s="164" customFormat="1">
      <c r="C743" s="186"/>
      <c r="D743" s="186"/>
      <c r="E743" s="186"/>
      <c r="F743" s="184"/>
      <c r="G743" s="186"/>
      <c r="H743" s="184"/>
      <c r="I743" s="203"/>
      <c r="J743" s="186"/>
      <c r="K743" s="186"/>
      <c r="L743" s="186"/>
      <c r="M743" s="186"/>
      <c r="N743" s="186"/>
      <c r="O743" s="186"/>
      <c r="P743" s="186"/>
      <c r="Q743" s="186"/>
      <c r="R743" s="186"/>
      <c r="S743" s="186"/>
      <c r="T743" s="186"/>
      <c r="U743" s="186"/>
      <c r="V743" s="186"/>
      <c r="W743" s="186"/>
      <c r="X743" s="186"/>
      <c r="Y743" s="186"/>
      <c r="Z743" s="186"/>
      <c r="AA743" s="186"/>
      <c r="AB743" s="186"/>
      <c r="AC743" s="186"/>
      <c r="AD743" s="186"/>
      <c r="AE743" s="186"/>
      <c r="AF743" s="186"/>
      <c r="AG743" s="186"/>
      <c r="AH743" s="186"/>
      <c r="AI743" s="186"/>
      <c r="AJ743" s="186"/>
      <c r="AK743" s="186"/>
      <c r="AL743" s="186"/>
      <c r="AM743" s="186"/>
      <c r="AN743" s="186"/>
    </row>
    <row r="744" spans="3:40" s="164" customFormat="1">
      <c r="C744" s="186"/>
      <c r="D744" s="186"/>
      <c r="E744" s="186"/>
      <c r="F744" s="184"/>
      <c r="G744" s="186"/>
      <c r="H744" s="184"/>
      <c r="I744" s="203"/>
      <c r="J744" s="186"/>
      <c r="K744" s="186"/>
      <c r="L744" s="186"/>
      <c r="M744" s="186"/>
      <c r="N744" s="186"/>
      <c r="O744" s="186"/>
      <c r="P744" s="186"/>
      <c r="Q744" s="186"/>
      <c r="R744" s="186"/>
      <c r="S744" s="186"/>
      <c r="T744" s="186"/>
      <c r="U744" s="186"/>
      <c r="V744" s="186"/>
      <c r="W744" s="186"/>
      <c r="X744" s="186"/>
      <c r="Y744" s="186"/>
      <c r="Z744" s="186"/>
      <c r="AA744" s="186"/>
      <c r="AB744" s="186"/>
      <c r="AC744" s="186"/>
      <c r="AD744" s="186"/>
      <c r="AE744" s="186"/>
      <c r="AF744" s="186"/>
      <c r="AG744" s="186"/>
      <c r="AH744" s="186"/>
      <c r="AI744" s="186"/>
      <c r="AJ744" s="186"/>
      <c r="AK744" s="186"/>
      <c r="AL744" s="186"/>
      <c r="AM744" s="186"/>
      <c r="AN744" s="186"/>
    </row>
    <row r="745" spans="3:40" s="164" customFormat="1">
      <c r="C745" s="186"/>
      <c r="D745" s="186"/>
      <c r="E745" s="186"/>
      <c r="F745" s="184"/>
      <c r="G745" s="186"/>
      <c r="H745" s="184"/>
      <c r="I745" s="203"/>
      <c r="J745" s="186"/>
      <c r="K745" s="186"/>
      <c r="L745" s="186"/>
      <c r="M745" s="186"/>
      <c r="N745" s="186"/>
      <c r="O745" s="186"/>
      <c r="P745" s="186"/>
      <c r="Q745" s="186"/>
      <c r="R745" s="186"/>
      <c r="S745" s="186"/>
      <c r="T745" s="186"/>
      <c r="U745" s="186"/>
      <c r="V745" s="186"/>
      <c r="W745" s="186"/>
      <c r="X745" s="186"/>
      <c r="Y745" s="186"/>
      <c r="Z745" s="186"/>
      <c r="AA745" s="186"/>
      <c r="AB745" s="186"/>
      <c r="AC745" s="186"/>
      <c r="AD745" s="186"/>
      <c r="AE745" s="186"/>
      <c r="AF745" s="186"/>
      <c r="AG745" s="186"/>
      <c r="AH745" s="186"/>
      <c r="AI745" s="186"/>
      <c r="AJ745" s="186"/>
      <c r="AK745" s="186"/>
      <c r="AL745" s="186"/>
      <c r="AM745" s="186"/>
      <c r="AN745" s="186"/>
    </row>
    <row r="746" spans="3:40" s="164" customFormat="1">
      <c r="C746" s="186"/>
      <c r="D746" s="186"/>
      <c r="E746" s="186"/>
      <c r="F746" s="184"/>
      <c r="G746" s="186"/>
      <c r="H746" s="184"/>
      <c r="I746" s="203"/>
      <c r="J746" s="186"/>
      <c r="K746" s="186"/>
      <c r="L746" s="186"/>
      <c r="M746" s="186"/>
      <c r="N746" s="186"/>
      <c r="O746" s="186"/>
      <c r="P746" s="186"/>
      <c r="Q746" s="186"/>
      <c r="R746" s="186"/>
      <c r="S746" s="186"/>
      <c r="T746" s="186"/>
      <c r="U746" s="186"/>
      <c r="V746" s="186"/>
      <c r="W746" s="186"/>
      <c r="X746" s="186"/>
      <c r="Y746" s="186"/>
      <c r="Z746" s="186"/>
      <c r="AA746" s="186"/>
      <c r="AB746" s="186"/>
      <c r="AC746" s="186"/>
      <c r="AD746" s="186"/>
      <c r="AE746" s="186"/>
      <c r="AF746" s="186"/>
      <c r="AG746" s="186"/>
      <c r="AH746" s="186"/>
      <c r="AI746" s="186"/>
      <c r="AJ746" s="186"/>
      <c r="AK746" s="186"/>
      <c r="AL746" s="186"/>
      <c r="AM746" s="186"/>
      <c r="AN746" s="186"/>
    </row>
    <row r="747" spans="3:40" s="164" customFormat="1">
      <c r="C747" s="186"/>
      <c r="D747" s="186"/>
      <c r="E747" s="186"/>
      <c r="F747" s="184"/>
      <c r="G747" s="186"/>
      <c r="H747" s="184"/>
      <c r="I747" s="203"/>
      <c r="J747" s="186"/>
      <c r="K747" s="186"/>
      <c r="L747" s="186"/>
      <c r="M747" s="186"/>
      <c r="N747" s="186"/>
      <c r="O747" s="186"/>
      <c r="P747" s="186"/>
      <c r="Q747" s="186"/>
      <c r="R747" s="186"/>
      <c r="S747" s="186"/>
      <c r="T747" s="186"/>
      <c r="U747" s="186"/>
      <c r="V747" s="186"/>
      <c r="W747" s="186"/>
      <c r="X747" s="186"/>
      <c r="Y747" s="186"/>
      <c r="Z747" s="186"/>
      <c r="AA747" s="186"/>
      <c r="AB747" s="186"/>
      <c r="AC747" s="186"/>
      <c r="AD747" s="186"/>
      <c r="AE747" s="186"/>
      <c r="AF747" s="186"/>
      <c r="AG747" s="186"/>
      <c r="AH747" s="186"/>
      <c r="AI747" s="186"/>
      <c r="AJ747" s="186"/>
      <c r="AK747" s="186"/>
      <c r="AL747" s="186"/>
      <c r="AM747" s="186"/>
      <c r="AN747" s="186"/>
    </row>
    <row r="748" spans="3:40" s="164" customFormat="1">
      <c r="C748" s="186"/>
      <c r="D748" s="186"/>
      <c r="E748" s="186"/>
      <c r="F748" s="184"/>
      <c r="G748" s="186"/>
      <c r="H748" s="184"/>
      <c r="I748" s="203"/>
      <c r="J748" s="186"/>
      <c r="K748" s="186"/>
      <c r="L748" s="186"/>
      <c r="M748" s="186"/>
      <c r="N748" s="186"/>
      <c r="O748" s="186"/>
      <c r="P748" s="186"/>
      <c r="Q748" s="186"/>
      <c r="R748" s="186"/>
      <c r="S748" s="186"/>
      <c r="T748" s="186"/>
      <c r="U748" s="186"/>
      <c r="V748" s="186"/>
      <c r="W748" s="186"/>
      <c r="X748" s="186"/>
      <c r="Y748" s="186"/>
      <c r="Z748" s="186"/>
      <c r="AA748" s="186"/>
      <c r="AB748" s="186"/>
      <c r="AC748" s="186"/>
      <c r="AD748" s="186"/>
      <c r="AE748" s="186"/>
      <c r="AF748" s="186"/>
      <c r="AG748" s="186"/>
      <c r="AH748" s="186"/>
      <c r="AI748" s="186"/>
      <c r="AJ748" s="186"/>
      <c r="AK748" s="186"/>
      <c r="AL748" s="186"/>
      <c r="AM748" s="186"/>
      <c r="AN748" s="186"/>
    </row>
    <row r="749" spans="3:40" s="164" customFormat="1">
      <c r="C749" s="186"/>
      <c r="D749" s="186"/>
      <c r="E749" s="186"/>
      <c r="F749" s="184"/>
      <c r="G749" s="186"/>
      <c r="H749" s="184"/>
      <c r="I749" s="203"/>
      <c r="J749" s="186"/>
      <c r="K749" s="186"/>
      <c r="L749" s="186"/>
      <c r="M749" s="186"/>
      <c r="N749" s="186"/>
      <c r="O749" s="186"/>
      <c r="P749" s="186"/>
      <c r="Q749" s="186"/>
      <c r="R749" s="186"/>
      <c r="S749" s="186"/>
      <c r="T749" s="186"/>
      <c r="U749" s="186"/>
      <c r="V749" s="186"/>
      <c r="W749" s="186"/>
      <c r="X749" s="186"/>
      <c r="Y749" s="186"/>
      <c r="Z749" s="186"/>
      <c r="AA749" s="186"/>
      <c r="AB749" s="186"/>
      <c r="AC749" s="186"/>
      <c r="AD749" s="186"/>
      <c r="AE749" s="186"/>
      <c r="AF749" s="186"/>
      <c r="AG749" s="186"/>
      <c r="AH749" s="186"/>
      <c r="AI749" s="186"/>
      <c r="AJ749" s="186"/>
      <c r="AK749" s="186"/>
      <c r="AL749" s="186"/>
      <c r="AM749" s="186"/>
      <c r="AN749" s="186"/>
    </row>
    <row r="750" spans="3:40" s="164" customFormat="1">
      <c r="C750" s="186"/>
      <c r="D750" s="186"/>
      <c r="E750" s="186"/>
      <c r="F750" s="184"/>
      <c r="G750" s="186"/>
      <c r="H750" s="184"/>
      <c r="I750" s="203"/>
      <c r="J750" s="186"/>
      <c r="K750" s="186"/>
      <c r="L750" s="186"/>
      <c r="M750" s="186"/>
      <c r="N750" s="186"/>
      <c r="O750" s="186"/>
      <c r="P750" s="186"/>
      <c r="Q750" s="186"/>
      <c r="R750" s="186"/>
      <c r="S750" s="186"/>
      <c r="T750" s="186"/>
      <c r="U750" s="186"/>
      <c r="V750" s="186"/>
      <c r="W750" s="186"/>
      <c r="X750" s="186"/>
      <c r="Y750" s="186"/>
      <c r="Z750" s="186"/>
      <c r="AA750" s="186"/>
      <c r="AB750" s="186"/>
      <c r="AC750" s="186"/>
      <c r="AD750" s="186"/>
      <c r="AE750" s="186"/>
      <c r="AF750" s="186"/>
      <c r="AG750" s="186"/>
      <c r="AH750" s="186"/>
      <c r="AI750" s="186"/>
      <c r="AJ750" s="186"/>
      <c r="AK750" s="186"/>
      <c r="AL750" s="186"/>
      <c r="AM750" s="186"/>
      <c r="AN750" s="186"/>
    </row>
  </sheetData>
  <mergeCells count="44">
    <mergeCell ref="G48:I48"/>
    <mergeCell ref="G49:I49"/>
    <mergeCell ref="G50:I50"/>
    <mergeCell ref="G51:I51"/>
    <mergeCell ref="G52:I52"/>
    <mergeCell ref="G40:I40"/>
    <mergeCell ref="G41:I41"/>
    <mergeCell ref="G24:I24"/>
    <mergeCell ref="G25:I25"/>
    <mergeCell ref="G28:I28"/>
    <mergeCell ref="G36:I36"/>
    <mergeCell ref="G37:I37"/>
    <mergeCell ref="G38:I38"/>
    <mergeCell ref="G31:I31"/>
    <mergeCell ref="G32:I32"/>
    <mergeCell ref="G26:I26"/>
    <mergeCell ref="G27:I27"/>
    <mergeCell ref="G16:I16"/>
    <mergeCell ref="G17:I17"/>
    <mergeCell ref="G18:I18"/>
    <mergeCell ref="G19:I19"/>
    <mergeCell ref="G39:I39"/>
    <mergeCell ref="G13:I13"/>
    <mergeCell ref="G45:I45"/>
    <mergeCell ref="G46:I46"/>
    <mergeCell ref="G47:I47"/>
    <mergeCell ref="G53:I53"/>
    <mergeCell ref="G33:I33"/>
    <mergeCell ref="G34:I34"/>
    <mergeCell ref="G35:I35"/>
    <mergeCell ref="G20:I20"/>
    <mergeCell ref="G21:I21"/>
    <mergeCell ref="G22:I22"/>
    <mergeCell ref="G23:I23"/>
    <mergeCell ref="G29:I29"/>
    <mergeCell ref="G30:I30"/>
    <mergeCell ref="G14:I14"/>
    <mergeCell ref="G15:I15"/>
    <mergeCell ref="G7:I7"/>
    <mergeCell ref="G8:I8"/>
    <mergeCell ref="G9:I9"/>
    <mergeCell ref="G11:I11"/>
    <mergeCell ref="G12:I12"/>
    <mergeCell ref="G10:I10"/>
  </mergeCells>
  <hyperlinks>
    <hyperlink ref="B1" location="TOTAAL!A1" display="terug naar totaaloverzicht"/>
    <hyperlink ref="G8" location="'hulp frictie'!A1" display="Is personele frictiekosten, zie hulpblad frictie"/>
    <hyperlink ref="G9" location="DEFINITIES!A1" display="zie tabblad definities wat hieronder valt"/>
  </hyperlink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J835"/>
  <sheetViews>
    <sheetView zoomScale="80" zoomScaleNormal="80" workbookViewId="0">
      <selection activeCell="C2" sqref="C2"/>
    </sheetView>
  </sheetViews>
  <sheetFormatPr defaultColWidth="9.109375" defaultRowHeight="13.2"/>
  <cols>
    <col min="1" max="1" width="4.44140625" style="329" customWidth="1"/>
    <col min="2" max="2" width="8.109375" style="24" customWidth="1"/>
    <col min="3" max="3" width="53.109375" style="24" customWidth="1"/>
    <col min="4" max="4" width="13.33203125" style="24" customWidth="1"/>
    <col min="5" max="8" width="14.33203125" style="300" customWidth="1"/>
    <col min="9" max="9" width="36.33203125" style="27" customWidth="1"/>
    <col min="10" max="10" width="5" style="329" customWidth="1"/>
    <col min="11" max="11" width="52" style="27" customWidth="1"/>
    <col min="12" max="12" width="9.109375" style="27"/>
    <col min="13" max="13" width="9.6640625" style="27" bestFit="1" customWidth="1"/>
    <col min="14" max="14" width="9.44140625" style="27" customWidth="1"/>
    <col min="15" max="17" width="14.77734375" style="27" customWidth="1"/>
    <col min="18" max="18" width="15.77734375" style="27" customWidth="1"/>
    <col min="19" max="19" width="24.44140625" style="329" customWidth="1"/>
    <col min="20" max="85" width="9.109375" style="329"/>
    <col min="86" max="218" width="9.109375" style="27"/>
    <col min="219" max="16384" width="9.109375" style="24"/>
  </cols>
  <sheetData>
    <row r="1" spans="1:218" s="326" customFormat="1" ht="17.25" customHeight="1">
      <c r="B1" s="664" t="s">
        <v>367</v>
      </c>
      <c r="C1" s="664"/>
      <c r="D1" s="163"/>
      <c r="E1" s="185"/>
      <c r="F1" s="185"/>
      <c r="G1" s="185"/>
      <c r="H1" s="185"/>
    </row>
    <row r="2" spans="1:218" s="326" customFormat="1" ht="17.25" customHeight="1">
      <c r="B2" s="163"/>
      <c r="C2" s="163"/>
      <c r="D2" s="163"/>
      <c r="E2" s="185"/>
      <c r="F2" s="185"/>
      <c r="G2" s="185"/>
      <c r="H2" s="185"/>
    </row>
    <row r="3" spans="1:218" customFormat="1" ht="210" customHeight="1">
      <c r="A3" s="164"/>
      <c r="B3" s="662" t="s">
        <v>467</v>
      </c>
      <c r="C3" s="663"/>
      <c r="D3" s="183"/>
      <c r="E3" s="183"/>
      <c r="F3" s="183"/>
      <c r="G3" s="184"/>
      <c r="H3" s="183"/>
      <c r="I3" s="184"/>
      <c r="J3" s="203"/>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row>
    <row r="4" spans="1:218" s="325" customFormat="1" ht="14.4" thickBot="1">
      <c r="E4" s="327"/>
      <c r="F4" s="327"/>
      <c r="G4" s="327"/>
      <c r="H4" s="327"/>
    </row>
    <row r="5" spans="1:218" ht="20.25" customHeight="1" thickBot="1">
      <c r="B5" s="658" t="s">
        <v>19</v>
      </c>
      <c r="C5" s="659"/>
      <c r="D5" s="659"/>
      <c r="E5" s="659"/>
      <c r="F5" s="659"/>
      <c r="G5" s="659"/>
      <c r="H5" s="659"/>
      <c r="I5" s="328" t="s">
        <v>93</v>
      </c>
      <c r="K5" s="328" t="s">
        <v>429</v>
      </c>
      <c r="L5" s="329"/>
      <c r="M5" s="329"/>
      <c r="N5" s="329"/>
      <c r="O5" s="329"/>
      <c r="P5" s="329"/>
      <c r="Q5" s="329"/>
      <c r="R5" s="329"/>
    </row>
    <row r="6" spans="1:218" s="25" customFormat="1" ht="16.05" customHeight="1" thickBot="1">
      <c r="A6" s="330"/>
      <c r="B6" s="33" t="s">
        <v>20</v>
      </c>
      <c r="C6" s="34" t="s">
        <v>21</v>
      </c>
      <c r="D6" s="46" t="s">
        <v>22</v>
      </c>
      <c r="E6" s="301">
        <f>' PARAMETERS'!D36</f>
        <v>2019</v>
      </c>
      <c r="F6" s="302">
        <f>E6+1</f>
        <v>2020</v>
      </c>
      <c r="G6" s="302">
        <f>F6+1</f>
        <v>2021</v>
      </c>
      <c r="H6" s="302">
        <f>G6+1</f>
        <v>2022</v>
      </c>
      <c r="I6" s="29"/>
      <c r="J6" s="330"/>
      <c r="K6" s="29"/>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row>
    <row r="7" spans="1:218" s="25" customFormat="1" ht="16.05" customHeight="1" thickBot="1">
      <c r="A7" s="330"/>
      <c r="B7" s="47">
        <v>1</v>
      </c>
      <c r="C7" s="48" t="s">
        <v>23</v>
      </c>
      <c r="D7" s="49"/>
      <c r="E7" s="281">
        <f>SUM(E9:E13)</f>
        <v>0</v>
      </c>
      <c r="F7" s="281">
        <f>SUM(F9:F13)</f>
        <v>0</v>
      </c>
      <c r="G7" s="281">
        <f>SUM(G9:G13)</f>
        <v>0</v>
      </c>
      <c r="H7" s="281">
        <f>SUM(H9:H13)</f>
        <v>0</v>
      </c>
      <c r="I7" s="29"/>
      <c r="J7" s="330"/>
      <c r="K7" s="340" t="s">
        <v>440</v>
      </c>
      <c r="L7" s="29"/>
      <c r="M7" s="29"/>
      <c r="N7" s="29"/>
      <c r="O7" s="29"/>
      <c r="P7" s="29"/>
      <c r="Q7" s="29"/>
      <c r="R7" s="29"/>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c r="BW7" s="330"/>
      <c r="BX7" s="330"/>
      <c r="BY7" s="330"/>
      <c r="BZ7" s="330"/>
      <c r="CA7" s="330"/>
      <c r="CB7" s="330"/>
      <c r="CC7" s="330"/>
      <c r="CD7" s="330"/>
      <c r="CE7" s="330"/>
      <c r="CF7" s="330"/>
      <c r="CG7" s="330"/>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row>
    <row r="8" spans="1:218" s="25" customFormat="1" ht="16.05" customHeight="1" thickBot="1">
      <c r="A8" s="330"/>
      <c r="B8" s="50"/>
      <c r="C8" s="51" t="s">
        <v>24</v>
      </c>
      <c r="D8" s="52"/>
      <c r="E8" s="282">
        <f>'hulp primaire formatie'!D58</f>
        <v>0</v>
      </c>
      <c r="F8" s="282">
        <f>E8</f>
        <v>0</v>
      </c>
      <c r="G8" s="282">
        <f>F8</f>
        <v>0</v>
      </c>
      <c r="H8" s="282">
        <f>G8</f>
        <v>0</v>
      </c>
      <c r="I8" s="29"/>
      <c r="J8" s="330"/>
      <c r="K8" s="334" t="s">
        <v>428</v>
      </c>
      <c r="L8" s="461" t="s">
        <v>431</v>
      </c>
      <c r="M8" s="339" t="s">
        <v>430</v>
      </c>
      <c r="N8" s="336"/>
      <c r="O8" s="301">
        <f>E6</f>
        <v>2019</v>
      </c>
      <c r="P8" s="302">
        <f>O8+1</f>
        <v>2020</v>
      </c>
      <c r="Q8" s="302">
        <f>P8+1</f>
        <v>2021</v>
      </c>
      <c r="R8" s="302">
        <f>Q8+1</f>
        <v>2022</v>
      </c>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row>
    <row r="9" spans="1:218" s="25" customFormat="1" ht="16.05" customHeight="1">
      <c r="A9" s="330"/>
      <c r="B9" s="53" t="s">
        <v>25</v>
      </c>
      <c r="C9" s="39" t="s">
        <v>26</v>
      </c>
      <c r="D9" s="54"/>
      <c r="E9" s="283">
        <f>'hulp primaire formatie'!O59</f>
        <v>0</v>
      </c>
      <c r="F9" s="283">
        <f>E9*(1+' PARAMETERS'!$D$38)</f>
        <v>0</v>
      </c>
      <c r="G9" s="283">
        <f>F9*(1+' PARAMETERS'!$D$38)</f>
        <v>0</v>
      </c>
      <c r="H9" s="283">
        <f>G9*(1+' PARAMETERS'!$D$38)</f>
        <v>0</v>
      </c>
      <c r="I9" s="561" t="s">
        <v>479</v>
      </c>
      <c r="J9" s="330"/>
      <c r="K9" s="333" t="s">
        <v>438</v>
      </c>
      <c r="L9" s="462">
        <v>0.1</v>
      </c>
      <c r="M9" s="337">
        <v>8000</v>
      </c>
      <c r="O9" s="290" t="e">
        <f t="shared" ref="O9:R14" si="0">$L9*$E$48</f>
        <v>#REF!</v>
      </c>
      <c r="P9" s="290" t="e">
        <f t="shared" si="0"/>
        <v>#REF!</v>
      </c>
      <c r="Q9" s="290" t="e">
        <f t="shared" si="0"/>
        <v>#REF!</v>
      </c>
      <c r="R9" s="290" t="e">
        <f t="shared" si="0"/>
        <v>#REF!</v>
      </c>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row>
    <row r="10" spans="1:218" s="25" customFormat="1" ht="16.05" customHeight="1">
      <c r="A10" s="330"/>
      <c r="B10" s="53" t="s">
        <v>27</v>
      </c>
      <c r="C10" s="39" t="s">
        <v>28</v>
      </c>
      <c r="D10" s="55"/>
      <c r="E10" s="283">
        <f>' PARAMETERS'!D68*E9</f>
        <v>0</v>
      </c>
      <c r="F10" s="283">
        <f>E10*(1+' PARAMETERS'!$D$38)</f>
        <v>0</v>
      </c>
      <c r="G10" s="283">
        <f>F10*(1+' PARAMETERS'!$D$38)</f>
        <v>0</v>
      </c>
      <c r="H10" s="283">
        <f>G10*(1+' PARAMETERS'!$D$38)</f>
        <v>0</v>
      </c>
      <c r="I10" s="380"/>
      <c r="J10" s="330"/>
      <c r="K10" s="333" t="s">
        <v>437</v>
      </c>
      <c r="L10" s="462">
        <v>0.2</v>
      </c>
      <c r="M10" s="337">
        <v>19000</v>
      </c>
      <c r="O10" s="290" t="e">
        <f t="shared" si="0"/>
        <v>#REF!</v>
      </c>
      <c r="P10" s="290" t="e">
        <f t="shared" si="0"/>
        <v>#REF!</v>
      </c>
      <c r="Q10" s="290" t="e">
        <f t="shared" si="0"/>
        <v>#REF!</v>
      </c>
      <c r="R10" s="290" t="e">
        <f t="shared" si="0"/>
        <v>#REF!</v>
      </c>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row>
    <row r="11" spans="1:218" s="25" customFormat="1" ht="16.05" customHeight="1">
      <c r="A11" s="330"/>
      <c r="B11" s="56" t="s">
        <v>29</v>
      </c>
      <c r="C11" s="58" t="s">
        <v>228</v>
      </c>
      <c r="D11" s="59"/>
      <c r="E11" s="610">
        <v>0</v>
      </c>
      <c r="F11" s="283">
        <f>E11*(1+' PARAMETERS'!$D$38)</f>
        <v>0</v>
      </c>
      <c r="G11" s="283">
        <f>F11*(1+' PARAMETERS'!$D$38)</f>
        <v>0</v>
      </c>
      <c r="H11" s="283">
        <f>G11*(1+' PARAMETERS'!$D$38)</f>
        <v>0</v>
      </c>
      <c r="I11" s="29"/>
      <c r="J11" s="330"/>
      <c r="K11" s="333" t="s">
        <v>436</v>
      </c>
      <c r="L11" s="462">
        <v>0.2</v>
      </c>
      <c r="M11" s="337">
        <v>17800</v>
      </c>
      <c r="O11" s="290" t="e">
        <f t="shared" si="0"/>
        <v>#REF!</v>
      </c>
      <c r="P11" s="290" t="e">
        <f t="shared" si="0"/>
        <v>#REF!</v>
      </c>
      <c r="Q11" s="290" t="e">
        <f t="shared" si="0"/>
        <v>#REF!</v>
      </c>
      <c r="R11" s="290" t="e">
        <f t="shared" si="0"/>
        <v>#REF!</v>
      </c>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row>
    <row r="12" spans="1:218" s="25" customFormat="1" ht="16.05" customHeight="1">
      <c r="A12" s="330"/>
      <c r="B12" s="56" t="s">
        <v>30</v>
      </c>
      <c r="C12" s="58" t="s">
        <v>31</v>
      </c>
      <c r="D12" s="59"/>
      <c r="E12" s="610">
        <v>0</v>
      </c>
      <c r="F12" s="283">
        <f>E12*(1+' PARAMETERS'!$D$38)</f>
        <v>0</v>
      </c>
      <c r="G12" s="283">
        <f>F12*(1+' PARAMETERS'!$D$38)</f>
        <v>0</v>
      </c>
      <c r="H12" s="283">
        <f>G12*(1+' PARAMETERS'!$D$38)</f>
        <v>0</v>
      </c>
      <c r="I12" s="29"/>
      <c r="J12" s="330"/>
      <c r="K12" s="333" t="s">
        <v>435</v>
      </c>
      <c r="L12" s="462">
        <v>0.3</v>
      </c>
      <c r="M12" s="337">
        <f>112000-65800</f>
        <v>46200</v>
      </c>
      <c r="O12" s="290" t="e">
        <f t="shared" si="0"/>
        <v>#REF!</v>
      </c>
      <c r="P12" s="290" t="e">
        <f t="shared" si="0"/>
        <v>#REF!</v>
      </c>
      <c r="Q12" s="290" t="e">
        <f t="shared" si="0"/>
        <v>#REF!</v>
      </c>
      <c r="R12" s="290" t="e">
        <f t="shared" si="0"/>
        <v>#REF!</v>
      </c>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row>
    <row r="13" spans="1:218" s="25" customFormat="1" ht="16.05" customHeight="1" thickBot="1">
      <c r="A13" s="330"/>
      <c r="B13" s="56"/>
      <c r="C13" s="58"/>
      <c r="D13" s="59"/>
      <c r="E13" s="283"/>
      <c r="F13" s="283"/>
      <c r="G13" s="283"/>
      <c r="H13" s="283"/>
      <c r="I13" s="29"/>
      <c r="J13" s="330"/>
      <c r="K13" s="333" t="s">
        <v>434</v>
      </c>
      <c r="L13" s="462">
        <v>0.1</v>
      </c>
      <c r="M13" s="337">
        <v>10000</v>
      </c>
      <c r="O13" s="290" t="e">
        <f t="shared" si="0"/>
        <v>#REF!</v>
      </c>
      <c r="P13" s="290" t="e">
        <f t="shared" si="0"/>
        <v>#REF!</v>
      </c>
      <c r="Q13" s="290" t="e">
        <f t="shared" si="0"/>
        <v>#REF!</v>
      </c>
      <c r="R13" s="290" t="e">
        <f t="shared" si="0"/>
        <v>#REF!</v>
      </c>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row>
    <row r="14" spans="1:218" s="25" customFormat="1" ht="16.05" customHeight="1">
      <c r="A14" s="330"/>
      <c r="B14" s="47">
        <v>2</v>
      </c>
      <c r="C14" s="48" t="s">
        <v>35</v>
      </c>
      <c r="D14" s="49"/>
      <c r="E14" s="281">
        <f>SUM(E15:E19)</f>
        <v>0</v>
      </c>
      <c r="F14" s="281">
        <f>SUM(F15:F19)</f>
        <v>0</v>
      </c>
      <c r="G14" s="281">
        <f>SUM(G15:G19)</f>
        <v>0</v>
      </c>
      <c r="H14" s="281">
        <f>SUM(H15:H19)</f>
        <v>0</v>
      </c>
      <c r="I14" s="29"/>
      <c r="J14" s="330"/>
      <c r="K14" s="333" t="s">
        <v>439</v>
      </c>
      <c r="L14" s="462">
        <v>0.1</v>
      </c>
      <c r="M14" s="337">
        <v>11000</v>
      </c>
      <c r="O14" s="290" t="e">
        <f t="shared" si="0"/>
        <v>#REF!</v>
      </c>
      <c r="P14" s="290" t="e">
        <f t="shared" si="0"/>
        <v>#REF!</v>
      </c>
      <c r="Q14" s="290" t="e">
        <f t="shared" si="0"/>
        <v>#REF!</v>
      </c>
      <c r="R14" s="290" t="e">
        <f t="shared" si="0"/>
        <v>#REF!</v>
      </c>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row>
    <row r="15" spans="1:218" s="25" customFormat="1" ht="16.05" customHeight="1">
      <c r="A15" s="330"/>
      <c r="B15" s="56" t="s">
        <v>32</v>
      </c>
      <c r="C15" s="57" t="s">
        <v>37</v>
      </c>
      <c r="D15" s="60"/>
      <c r="E15" s="611">
        <v>0</v>
      </c>
      <c r="F15" s="283">
        <f>E15*(1+' PARAMETERS'!$D$39)</f>
        <v>0</v>
      </c>
      <c r="G15" s="283">
        <f>F15*(1+' PARAMETERS'!$D$39)</f>
        <v>0</v>
      </c>
      <c r="H15" s="283">
        <f>G15*(1+' PARAMETERS'!$D$39)</f>
        <v>0</v>
      </c>
      <c r="I15" s="29"/>
      <c r="J15" s="330"/>
      <c r="K15" s="334" t="s">
        <v>432</v>
      </c>
      <c r="L15" s="138"/>
      <c r="M15" s="338">
        <f>SUM(M9:M14)</f>
        <v>112000</v>
      </c>
      <c r="N15" s="460"/>
      <c r="O15" s="288" t="e">
        <f>SUM(O9:O14)</f>
        <v>#REF!</v>
      </c>
      <c r="P15" s="288" t="e">
        <f t="shared" ref="P15:R15" si="1">SUM(P9:P14)</f>
        <v>#REF!</v>
      </c>
      <c r="Q15" s="288" t="e">
        <f t="shared" si="1"/>
        <v>#REF!</v>
      </c>
      <c r="R15" s="288" t="e">
        <f t="shared" si="1"/>
        <v>#REF!</v>
      </c>
      <c r="S15" s="330" t="s">
        <v>475</v>
      </c>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row>
    <row r="16" spans="1:218" s="25" customFormat="1" ht="16.05" customHeight="1" thickBot="1">
      <c r="A16" s="330"/>
      <c r="B16" s="56" t="s">
        <v>33</v>
      </c>
      <c r="C16" s="57" t="s">
        <v>39</v>
      </c>
      <c r="D16" s="61"/>
      <c r="E16" s="611">
        <v>0</v>
      </c>
      <c r="F16" s="283">
        <f>E16*(1+' PARAMETERS'!$D$39)</f>
        <v>0</v>
      </c>
      <c r="G16" s="283">
        <f>F16*(1+' PARAMETERS'!$D$39)</f>
        <v>0</v>
      </c>
      <c r="H16" s="283">
        <f>G16*(1+' PARAMETERS'!$D$39)</f>
        <v>0</v>
      </c>
      <c r="I16" s="29"/>
      <c r="J16" s="330"/>
      <c r="K16" s="29"/>
      <c r="L16" s="29"/>
      <c r="M16" s="288"/>
      <c r="O16" s="29"/>
      <c r="P16" s="29"/>
      <c r="Q16" s="29"/>
      <c r="R16" s="29"/>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row>
    <row r="17" spans="1:218" s="25" customFormat="1" ht="16.05" customHeight="1" thickBot="1">
      <c r="A17" s="330"/>
      <c r="B17" s="56" t="s">
        <v>34</v>
      </c>
      <c r="C17" s="57" t="s">
        <v>13</v>
      </c>
      <c r="D17" s="61"/>
      <c r="E17" s="611">
        <v>0</v>
      </c>
      <c r="F17" s="283">
        <f>E17*(1+' PARAMETERS'!$D$39)</f>
        <v>0</v>
      </c>
      <c r="G17" s="283">
        <f>F17*(1+' PARAMETERS'!$D$39)</f>
        <v>0</v>
      </c>
      <c r="H17" s="283">
        <f>G17*(1+' PARAMETERS'!$D$39)</f>
        <v>0</v>
      </c>
      <c r="I17" s="29"/>
      <c r="J17" s="330"/>
      <c r="K17" s="334" t="s">
        <v>433</v>
      </c>
      <c r="L17" s="335"/>
      <c r="M17" s="337"/>
      <c r="O17" s="301">
        <f>O8</f>
        <v>2019</v>
      </c>
      <c r="P17" s="302">
        <f>O17+1</f>
        <v>2020</v>
      </c>
      <c r="Q17" s="302">
        <f t="shared" ref="Q17" si="2">P17+1</f>
        <v>2021</v>
      </c>
      <c r="R17" s="302">
        <f t="shared" ref="R17" si="3">Q17+1</f>
        <v>2022</v>
      </c>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row>
    <row r="18" spans="1:218" s="25" customFormat="1" ht="16.05" customHeight="1" thickBot="1">
      <c r="A18" s="330"/>
      <c r="B18" s="56"/>
      <c r="C18" s="57"/>
      <c r="D18" s="61"/>
      <c r="E18" s="284"/>
      <c r="F18" s="283"/>
      <c r="G18" s="283"/>
      <c r="H18" s="283"/>
      <c r="I18" s="29"/>
      <c r="J18" s="330"/>
      <c r="K18" s="333" t="s">
        <v>438</v>
      </c>
      <c r="L18" s="335"/>
      <c r="M18" s="337"/>
      <c r="O18" s="303" t="e">
        <f t="shared" ref="O18:R23" si="4">O9/$M9</f>
        <v>#REF!</v>
      </c>
      <c r="P18" s="303" t="e">
        <f t="shared" si="4"/>
        <v>#REF!</v>
      </c>
      <c r="Q18" s="303" t="e">
        <f t="shared" si="4"/>
        <v>#REF!</v>
      </c>
      <c r="R18" s="303" t="e">
        <f t="shared" si="4"/>
        <v>#REF!</v>
      </c>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row>
    <row r="19" spans="1:218" s="25" customFormat="1" ht="16.05" customHeight="1" thickBot="1">
      <c r="A19" s="330"/>
      <c r="B19" s="56"/>
      <c r="C19" s="57"/>
      <c r="D19" s="61"/>
      <c r="E19" s="284"/>
      <c r="F19" s="283"/>
      <c r="G19" s="283"/>
      <c r="H19" s="283"/>
      <c r="I19" s="29"/>
      <c r="J19" s="330"/>
      <c r="K19" s="333" t="s">
        <v>437</v>
      </c>
      <c r="L19" s="335"/>
      <c r="M19" s="337"/>
      <c r="O19" s="303" t="e">
        <f t="shared" si="4"/>
        <v>#REF!</v>
      </c>
      <c r="P19" s="303" t="e">
        <f t="shared" si="4"/>
        <v>#REF!</v>
      </c>
      <c r="Q19" s="303" t="e">
        <f t="shared" si="4"/>
        <v>#REF!</v>
      </c>
      <c r="R19" s="303" t="e">
        <f t="shared" si="4"/>
        <v>#REF!</v>
      </c>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row>
    <row r="20" spans="1:218" s="25" customFormat="1" ht="14.4" thickBot="1">
      <c r="A20" s="330"/>
      <c r="B20" s="47">
        <v>3</v>
      </c>
      <c r="C20" s="48" t="s">
        <v>68</v>
      </c>
      <c r="D20" s="49"/>
      <c r="E20" s="281">
        <f>SUM(E21:E25)</f>
        <v>0</v>
      </c>
      <c r="F20" s="281">
        <f>SUM(F21:F25)</f>
        <v>0</v>
      </c>
      <c r="G20" s="281">
        <f>SUM(G21:G25)</f>
        <v>0</v>
      </c>
      <c r="H20" s="281">
        <f>SUM(H21:H25)</f>
        <v>0</v>
      </c>
      <c r="I20" s="29"/>
      <c r="J20" s="330"/>
      <c r="K20" s="333" t="s">
        <v>436</v>
      </c>
      <c r="L20" s="335"/>
      <c r="M20" s="337"/>
      <c r="O20" s="303" t="e">
        <f t="shared" si="4"/>
        <v>#REF!</v>
      </c>
      <c r="P20" s="303" t="e">
        <f t="shared" si="4"/>
        <v>#REF!</v>
      </c>
      <c r="Q20" s="303" t="e">
        <f t="shared" si="4"/>
        <v>#REF!</v>
      </c>
      <c r="R20" s="303" t="e">
        <f t="shared" si="4"/>
        <v>#REF!</v>
      </c>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row>
    <row r="21" spans="1:218" s="25" customFormat="1" ht="16.05" customHeight="1" thickBot="1">
      <c r="A21" s="330"/>
      <c r="B21" s="53" t="s">
        <v>36</v>
      </c>
      <c r="C21" s="39" t="s">
        <v>42</v>
      </c>
      <c r="D21" s="62"/>
      <c r="E21" s="610">
        <v>0</v>
      </c>
      <c r="F21" s="283">
        <f>E21*(1+' PARAMETERS'!$D$39)</f>
        <v>0</v>
      </c>
      <c r="G21" s="283">
        <f>F21*(1+' PARAMETERS'!$D$39)</f>
        <v>0</v>
      </c>
      <c r="H21" s="283">
        <f>G21*(1+' PARAMETERS'!$D$39)</f>
        <v>0</v>
      </c>
      <c r="I21" s="29"/>
      <c r="J21" s="330"/>
      <c r="K21" s="333" t="s">
        <v>435</v>
      </c>
      <c r="L21" s="335"/>
      <c r="M21" s="337"/>
      <c r="O21" s="303" t="e">
        <f t="shared" si="4"/>
        <v>#REF!</v>
      </c>
      <c r="P21" s="303" t="e">
        <f t="shared" si="4"/>
        <v>#REF!</v>
      </c>
      <c r="Q21" s="303" t="e">
        <f t="shared" si="4"/>
        <v>#REF!</v>
      </c>
      <c r="R21" s="303" t="e">
        <f t="shared" si="4"/>
        <v>#REF!</v>
      </c>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row>
    <row r="22" spans="1:218" s="25" customFormat="1" ht="16.05" customHeight="1" thickBot="1">
      <c r="A22" s="330"/>
      <c r="B22" s="53" t="s">
        <v>38</v>
      </c>
      <c r="C22" s="39" t="s">
        <v>69</v>
      </c>
      <c r="D22" s="62"/>
      <c r="E22" s="610">
        <v>0</v>
      </c>
      <c r="F22" s="283">
        <f>E22*(1+' PARAMETERS'!$D$39)</f>
        <v>0</v>
      </c>
      <c r="G22" s="283">
        <f>F22*(1+' PARAMETERS'!$D$39)</f>
        <v>0</v>
      </c>
      <c r="H22" s="283">
        <f>G22*(1+' PARAMETERS'!$D$39)</f>
        <v>0</v>
      </c>
      <c r="I22" s="29"/>
      <c r="J22" s="330"/>
      <c r="K22" s="333" t="s">
        <v>434</v>
      </c>
      <c r="L22" s="335"/>
      <c r="M22" s="337"/>
      <c r="O22" s="303" t="e">
        <f t="shared" si="4"/>
        <v>#REF!</v>
      </c>
      <c r="P22" s="303" t="e">
        <f t="shared" si="4"/>
        <v>#REF!</v>
      </c>
      <c r="Q22" s="303" t="e">
        <f t="shared" si="4"/>
        <v>#REF!</v>
      </c>
      <c r="R22" s="303" t="e">
        <f t="shared" si="4"/>
        <v>#REF!</v>
      </c>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row>
    <row r="23" spans="1:218" s="25" customFormat="1" ht="16.05" customHeight="1" thickBot="1">
      <c r="A23" s="330"/>
      <c r="B23" s="53" t="s">
        <v>40</v>
      </c>
      <c r="C23" s="39" t="s">
        <v>12</v>
      </c>
      <c r="D23" s="62"/>
      <c r="E23" s="610">
        <v>0</v>
      </c>
      <c r="F23" s="283">
        <f>E23*(1+' PARAMETERS'!$D$39)</f>
        <v>0</v>
      </c>
      <c r="G23" s="283">
        <f>F23*(1+' PARAMETERS'!$D$39)</f>
        <v>0</v>
      </c>
      <c r="H23" s="283">
        <f>G23*(1+' PARAMETERS'!$D$39)</f>
        <v>0</v>
      </c>
      <c r="I23" s="29"/>
      <c r="J23" s="330"/>
      <c r="K23" s="333" t="s">
        <v>439</v>
      </c>
      <c r="L23" s="335"/>
      <c r="M23" s="337"/>
      <c r="O23" s="303" t="e">
        <f t="shared" si="4"/>
        <v>#REF!</v>
      </c>
      <c r="P23" s="303" t="e">
        <f t="shared" si="4"/>
        <v>#REF!</v>
      </c>
      <c r="Q23" s="303" t="e">
        <f t="shared" si="4"/>
        <v>#REF!</v>
      </c>
      <c r="R23" s="303" t="e">
        <f t="shared" si="4"/>
        <v>#REF!</v>
      </c>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row>
    <row r="24" spans="1:218" s="25" customFormat="1" ht="16.05" customHeight="1">
      <c r="A24" s="330"/>
      <c r="B24" s="56"/>
      <c r="C24" s="58"/>
      <c r="D24" s="59"/>
      <c r="E24" s="283"/>
      <c r="F24" s="283"/>
      <c r="G24" s="283"/>
      <c r="H24" s="283"/>
      <c r="I24" s="29"/>
      <c r="J24" s="330"/>
      <c r="R24" s="29"/>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row>
    <row r="25" spans="1:218" s="25" customFormat="1" ht="16.05" customHeight="1" thickBot="1">
      <c r="A25" s="330"/>
      <c r="B25" s="56"/>
      <c r="C25" s="58"/>
      <c r="D25" s="59"/>
      <c r="E25" s="283"/>
      <c r="F25" s="283"/>
      <c r="G25" s="283"/>
      <c r="H25" s="283"/>
      <c r="I25" s="29"/>
      <c r="J25" s="330"/>
      <c r="R25" s="29"/>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row>
    <row r="26" spans="1:218" s="25" customFormat="1" ht="16.05" customHeight="1">
      <c r="A26" s="330"/>
      <c r="B26" s="47">
        <v>4</v>
      </c>
      <c r="C26" s="48" t="s">
        <v>66</v>
      </c>
      <c r="D26" s="49"/>
      <c r="E26" s="281">
        <f>SUM(E28:E32)</f>
        <v>0</v>
      </c>
      <c r="F26" s="281">
        <f>SUM(F28:F32)</f>
        <v>0</v>
      </c>
      <c r="G26" s="281">
        <f>SUM(G28:G32)</f>
        <v>0</v>
      </c>
      <c r="H26" s="281">
        <f>SUM(H28:H32)</f>
        <v>0</v>
      </c>
      <c r="I26" s="29"/>
      <c r="J26" s="330"/>
      <c r="K26" s="320"/>
      <c r="L26" s="320"/>
      <c r="M26" s="338"/>
      <c r="N26" s="338"/>
      <c r="O26" s="338"/>
      <c r="P26" s="338"/>
      <c r="Q26" s="338"/>
      <c r="R26" s="338"/>
      <c r="S26" s="359"/>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row>
    <row r="27" spans="1:218" s="25" customFormat="1" ht="16.05" customHeight="1">
      <c r="A27" s="330"/>
      <c r="B27" s="50"/>
      <c r="C27" s="51" t="s">
        <v>67</v>
      </c>
      <c r="D27" s="52"/>
      <c r="E27" s="282">
        <f>'hulp personele overhead'!D41</f>
        <v>0</v>
      </c>
      <c r="F27" s="282">
        <f>E27</f>
        <v>0</v>
      </c>
      <c r="G27" s="282">
        <f>F27</f>
        <v>0</v>
      </c>
      <c r="H27" s="282">
        <f>G27</f>
        <v>0</v>
      </c>
      <c r="I27" s="29"/>
      <c r="J27" s="330"/>
      <c r="K27" s="29"/>
      <c r="L27" s="29"/>
      <c r="M27" s="29"/>
      <c r="N27" s="29"/>
      <c r="O27" s="29"/>
      <c r="P27" s="29"/>
      <c r="Q27" s="29"/>
      <c r="R27" s="29"/>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row>
    <row r="28" spans="1:218" s="25" customFormat="1" ht="16.05" customHeight="1">
      <c r="A28" s="330"/>
      <c r="B28" s="53" t="s">
        <v>41</v>
      </c>
      <c r="C28" s="39" t="s">
        <v>26</v>
      </c>
      <c r="D28" s="54"/>
      <c r="E28" s="283">
        <f>'hulp personele overhead'!O42</f>
        <v>0</v>
      </c>
      <c r="F28" s="283">
        <f>E28*(1+' PARAMETERS'!$D$38)</f>
        <v>0</v>
      </c>
      <c r="G28" s="283">
        <f>F28*(1+' PARAMETERS'!$D$38)</f>
        <v>0</v>
      </c>
      <c r="H28" s="283">
        <f>G28*(1+' PARAMETERS'!$D$38)</f>
        <v>0</v>
      </c>
      <c r="I28" s="379" t="s">
        <v>480</v>
      </c>
      <c r="J28" s="330"/>
      <c r="K28" s="29"/>
      <c r="L28" s="29"/>
      <c r="M28" s="29"/>
      <c r="N28" s="29"/>
      <c r="O28" s="29"/>
      <c r="P28" s="29"/>
      <c r="Q28" s="29"/>
      <c r="R28" s="29"/>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row>
    <row r="29" spans="1:218" s="25" customFormat="1" ht="16.05" customHeight="1">
      <c r="A29" s="330"/>
      <c r="B29" s="53" t="s">
        <v>72</v>
      </c>
      <c r="C29" s="39" t="s">
        <v>28</v>
      </c>
      <c r="D29" s="54"/>
      <c r="E29" s="610">
        <v>0</v>
      </c>
      <c r="F29" s="283">
        <f>E29*(1+' PARAMETERS'!$D$38)</f>
        <v>0</v>
      </c>
      <c r="G29" s="283">
        <f>F29*(1+' PARAMETERS'!$D$38)</f>
        <v>0</v>
      </c>
      <c r="H29" s="283">
        <f>G29*(1+' PARAMETERS'!$D$38)</f>
        <v>0</v>
      </c>
      <c r="I29" s="29"/>
      <c r="J29" s="330"/>
      <c r="K29" s="29"/>
      <c r="L29" s="29"/>
      <c r="M29" s="29"/>
      <c r="N29" s="29"/>
      <c r="O29" s="29"/>
      <c r="P29" s="29"/>
      <c r="Q29" s="29"/>
      <c r="R29" s="29"/>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row>
    <row r="30" spans="1:218" s="25" customFormat="1" ht="16.05" customHeight="1">
      <c r="A30" s="330"/>
      <c r="B30" s="53" t="s">
        <v>73</v>
      </c>
      <c r="C30" s="58" t="s">
        <v>228</v>
      </c>
      <c r="D30" s="54"/>
      <c r="E30" s="610">
        <v>0</v>
      </c>
      <c r="F30" s="283">
        <f>E30*(1+' PARAMETERS'!$D$38)</f>
        <v>0</v>
      </c>
      <c r="G30" s="283">
        <f>F30*(1+' PARAMETERS'!$D$38)</f>
        <v>0</v>
      </c>
      <c r="H30" s="283">
        <f>G30*(1+' PARAMETERS'!$D$38)</f>
        <v>0</v>
      </c>
      <c r="I30" s="29"/>
      <c r="J30" s="330"/>
      <c r="K30" s="29"/>
      <c r="L30" s="29"/>
      <c r="M30" s="29"/>
      <c r="N30" s="29"/>
      <c r="O30" s="29"/>
      <c r="P30" s="29"/>
      <c r="Q30" s="29"/>
      <c r="R30" s="29"/>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row>
    <row r="31" spans="1:218" s="25" customFormat="1" ht="16.05" customHeight="1">
      <c r="A31" s="330"/>
      <c r="B31" s="53" t="s">
        <v>74</v>
      </c>
      <c r="C31" s="58" t="s">
        <v>31</v>
      </c>
      <c r="D31" s="54"/>
      <c r="E31" s="610">
        <v>0</v>
      </c>
      <c r="F31" s="283">
        <f>E31*(1+' PARAMETERS'!$D$38)</f>
        <v>0</v>
      </c>
      <c r="G31" s="283">
        <f>F31*(1+' PARAMETERS'!$D$38)</f>
        <v>0</v>
      </c>
      <c r="H31" s="283">
        <f>G31*(1+' PARAMETERS'!$D$38)</f>
        <v>0</v>
      </c>
      <c r="I31" s="29"/>
      <c r="J31" s="330"/>
      <c r="K31" s="29"/>
      <c r="L31" s="29"/>
      <c r="M31" s="29"/>
      <c r="N31" s="29"/>
      <c r="O31" s="29"/>
      <c r="P31" s="29"/>
      <c r="Q31" s="29"/>
      <c r="R31" s="29"/>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row>
    <row r="32" spans="1:218" s="25" customFormat="1" ht="16.05" customHeight="1" thickBot="1">
      <c r="A32" s="330"/>
      <c r="B32" s="56"/>
      <c r="C32" s="58"/>
      <c r="D32" s="59"/>
      <c r="E32" s="285"/>
      <c r="F32" s="283"/>
      <c r="G32" s="283"/>
      <c r="H32" s="283"/>
      <c r="I32" s="29"/>
      <c r="J32" s="330"/>
      <c r="K32" s="29"/>
      <c r="L32" s="29"/>
      <c r="M32" s="29"/>
      <c r="N32" s="29"/>
      <c r="O32" s="29"/>
      <c r="P32" s="29"/>
      <c r="Q32" s="29"/>
      <c r="R32" s="29"/>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row>
    <row r="33" spans="1:218" s="25" customFormat="1" ht="16.05" customHeight="1">
      <c r="A33" s="330"/>
      <c r="B33" s="47">
        <v>5</v>
      </c>
      <c r="C33" s="48" t="s">
        <v>70</v>
      </c>
      <c r="D33" s="49"/>
      <c r="E33" s="281" t="e">
        <f>SUM(E34:E39)</f>
        <v>#REF!</v>
      </c>
      <c r="F33" s="281" t="e">
        <f>SUM(F34:F39)</f>
        <v>#REF!</v>
      </c>
      <c r="G33" s="281" t="e">
        <f>SUM(G34:G39)</f>
        <v>#REF!</v>
      </c>
      <c r="H33" s="281" t="e">
        <f>SUM(H34:H39)</f>
        <v>#REF!</v>
      </c>
      <c r="I33" s="29"/>
      <c r="J33" s="330"/>
      <c r="K33" s="29"/>
      <c r="L33" s="29"/>
      <c r="M33" s="29"/>
      <c r="N33" s="29"/>
      <c r="O33" s="29"/>
      <c r="P33" s="29"/>
      <c r="Q33" s="29"/>
      <c r="R33" s="29"/>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row>
    <row r="34" spans="1:218" s="25" customFormat="1" ht="16.05" customHeight="1">
      <c r="A34" s="330"/>
      <c r="B34" s="53" t="s">
        <v>43</v>
      </c>
      <c r="C34" s="39" t="s">
        <v>11</v>
      </c>
      <c r="D34" s="62"/>
      <c r="E34" s="285" t="e">
        <f>#REF!</f>
        <v>#REF!</v>
      </c>
      <c r="F34" s="283" t="e">
        <f>E34*(1+' PARAMETERS'!$D$39)</f>
        <v>#REF!</v>
      </c>
      <c r="G34" s="283" t="e">
        <f>F34*(1+' PARAMETERS'!$D$39)</f>
        <v>#REF!</v>
      </c>
      <c r="H34" s="283" t="e">
        <f>G34*(1+' PARAMETERS'!$D$39)</f>
        <v>#REF!</v>
      </c>
      <c r="I34" s="379" t="s">
        <v>508</v>
      </c>
      <c r="J34" s="330"/>
      <c r="K34" s="29"/>
      <c r="L34" s="29"/>
      <c r="M34" s="29"/>
      <c r="N34" s="29"/>
      <c r="O34" s="29"/>
      <c r="P34" s="29"/>
      <c r="Q34" s="29"/>
      <c r="R34" s="29"/>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row>
    <row r="35" spans="1:218" s="25" customFormat="1" ht="16.05" customHeight="1">
      <c r="A35" s="330"/>
      <c r="B35" s="53" t="s">
        <v>44</v>
      </c>
      <c r="C35" s="39" t="s">
        <v>536</v>
      </c>
      <c r="D35" s="62"/>
      <c r="E35" s="285" t="e">
        <f>'hulp huisvesting'!F36</f>
        <v>#VALUE!</v>
      </c>
      <c r="F35" s="283" t="e">
        <f>E35*(1+' PARAMETERS'!$D$39)</f>
        <v>#VALUE!</v>
      </c>
      <c r="G35" s="283" t="e">
        <f>F35*(1+' PARAMETERS'!$D$39)</f>
        <v>#VALUE!</v>
      </c>
      <c r="H35" s="283" t="e">
        <f>G35*(1+' PARAMETERS'!$D$39)</f>
        <v>#VALUE!</v>
      </c>
      <c r="I35" s="379" t="s">
        <v>538</v>
      </c>
      <c r="J35" s="330"/>
      <c r="K35" s="29"/>
      <c r="L35" s="29"/>
      <c r="M35" s="29"/>
      <c r="N35" s="29"/>
      <c r="O35" s="29"/>
      <c r="P35" s="29"/>
      <c r="Q35" s="29"/>
      <c r="R35" s="29"/>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row>
    <row r="36" spans="1:218" s="25" customFormat="1" ht="16.05" customHeight="1">
      <c r="A36" s="330"/>
      <c r="B36" s="53" t="s">
        <v>45</v>
      </c>
      <c r="C36" s="63" t="s">
        <v>49</v>
      </c>
      <c r="D36" s="62"/>
      <c r="E36" s="610">
        <v>0</v>
      </c>
      <c r="F36" s="283">
        <f>E36*(1+' PARAMETERS'!$D$39)</f>
        <v>0</v>
      </c>
      <c r="G36" s="283">
        <f>F36*(1+' PARAMETERS'!$D$39)</f>
        <v>0</v>
      </c>
      <c r="H36" s="283">
        <f>G36*(1+' PARAMETERS'!$D$39)</f>
        <v>0</v>
      </c>
      <c r="I36" s="29"/>
      <c r="J36" s="330"/>
      <c r="K36" s="29"/>
      <c r="L36" s="29"/>
      <c r="M36" s="29"/>
      <c r="N36" s="29"/>
      <c r="O36" s="29"/>
      <c r="P36" s="29"/>
      <c r="Q36" s="29"/>
      <c r="R36" s="29"/>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row>
    <row r="37" spans="1:218" s="25" customFormat="1" ht="16.05" customHeight="1">
      <c r="A37" s="330"/>
      <c r="B37" s="53" t="s">
        <v>75</v>
      </c>
      <c r="C37" s="63" t="s">
        <v>50</v>
      </c>
      <c r="D37" s="40"/>
      <c r="E37" s="610">
        <v>0</v>
      </c>
      <c r="F37" s="283">
        <f>E37*(1+' PARAMETERS'!$D$39)</f>
        <v>0</v>
      </c>
      <c r="G37" s="283">
        <f>F37*(1+' PARAMETERS'!$D$39)</f>
        <v>0</v>
      </c>
      <c r="H37" s="283">
        <f>G37*(1+' PARAMETERS'!$D$39)</f>
        <v>0</v>
      </c>
      <c r="I37" s="29"/>
      <c r="J37" s="330"/>
      <c r="K37" s="29"/>
      <c r="L37" s="29"/>
      <c r="M37" s="29"/>
      <c r="N37" s="29"/>
      <c r="O37" s="29"/>
      <c r="P37" s="29"/>
      <c r="Q37" s="29"/>
      <c r="R37" s="29"/>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row>
    <row r="38" spans="1:218" s="25" customFormat="1" ht="16.05" customHeight="1">
      <c r="A38" s="330"/>
      <c r="B38" s="53"/>
      <c r="C38" s="63"/>
      <c r="D38" s="62"/>
      <c r="E38" s="285"/>
      <c r="F38" s="283"/>
      <c r="G38" s="283"/>
      <c r="H38" s="283"/>
      <c r="I38" s="29"/>
      <c r="J38" s="330"/>
      <c r="K38" s="29"/>
      <c r="L38" s="29"/>
      <c r="M38" s="29"/>
      <c r="N38" s="29"/>
      <c r="O38" s="29"/>
      <c r="P38" s="29"/>
      <c r="Q38" s="29"/>
      <c r="R38" s="29"/>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row>
    <row r="39" spans="1:218" s="25" customFormat="1" ht="16.05" customHeight="1" thickBot="1">
      <c r="A39" s="330"/>
      <c r="B39" s="53"/>
      <c r="C39" s="63"/>
      <c r="D39" s="40"/>
      <c r="E39" s="285"/>
      <c r="F39" s="283"/>
      <c r="G39" s="283"/>
      <c r="H39" s="283"/>
      <c r="I39" s="29"/>
      <c r="J39" s="330"/>
      <c r="K39" s="29"/>
      <c r="L39" s="29"/>
      <c r="M39" s="29"/>
      <c r="N39" s="29"/>
      <c r="O39" s="29"/>
      <c r="P39" s="29"/>
      <c r="Q39" s="29"/>
      <c r="R39" s="29"/>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row>
    <row r="40" spans="1:218" s="25" customFormat="1" ht="16.05" customHeight="1">
      <c r="A40" s="330"/>
      <c r="B40" s="47">
        <v>6</v>
      </c>
      <c r="C40" s="48" t="s">
        <v>71</v>
      </c>
      <c r="D40" s="49"/>
      <c r="E40" s="281" t="e">
        <f>SUM(E41:E45)</f>
        <v>#REF!</v>
      </c>
      <c r="F40" s="281" t="e">
        <f>SUM(F41:F45)</f>
        <v>#REF!</v>
      </c>
      <c r="G40" s="281" t="e">
        <f>SUM(G41:G45)</f>
        <v>#REF!</v>
      </c>
      <c r="H40" s="281" t="e">
        <f>SUM(H41:H45)</f>
        <v>#REF!</v>
      </c>
      <c r="I40" s="590" t="s">
        <v>504</v>
      </c>
      <c r="J40" s="330"/>
      <c r="K40" s="29"/>
      <c r="L40" s="29"/>
      <c r="M40" s="29"/>
      <c r="N40" s="29"/>
      <c r="O40" s="29"/>
      <c r="P40" s="29"/>
      <c r="Q40" s="29"/>
      <c r="R40" s="29"/>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row>
    <row r="41" spans="1:218" s="25" customFormat="1" ht="16.05" customHeight="1">
      <c r="A41" s="330"/>
      <c r="B41" s="64" t="s">
        <v>46</v>
      </c>
      <c r="C41" s="65" t="s">
        <v>397</v>
      </c>
      <c r="D41" s="65"/>
      <c r="E41" s="286" t="e">
        <f>#REF!</f>
        <v>#REF!</v>
      </c>
      <c r="F41" s="286" t="e">
        <f>#REF!</f>
        <v>#REF!</v>
      </c>
      <c r="G41" s="286" t="e">
        <f>#REF!</f>
        <v>#REF!</v>
      </c>
      <c r="H41" s="286" t="e">
        <f>#REF!</f>
        <v>#REF!</v>
      </c>
      <c r="I41" s="378"/>
      <c r="J41" s="330"/>
      <c r="K41" s="29"/>
      <c r="L41" s="29"/>
      <c r="M41" s="29"/>
      <c r="N41" s="29"/>
      <c r="O41" s="29"/>
      <c r="P41" s="29"/>
      <c r="Q41" s="29"/>
      <c r="R41" s="29"/>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row>
    <row r="42" spans="1:218" s="25" customFormat="1" ht="16.05" customHeight="1">
      <c r="A42" s="330"/>
      <c r="B42" s="64" t="s">
        <v>47</v>
      </c>
      <c r="C42" s="65" t="s">
        <v>537</v>
      </c>
      <c r="D42" s="65"/>
      <c r="E42" s="286" t="e">
        <f>'hulp huisvesting'!F15</f>
        <v>#DIV/0!</v>
      </c>
      <c r="F42" s="286" t="e">
        <f>'hulp huisvesting'!G15</f>
        <v>#DIV/0!</v>
      </c>
      <c r="G42" s="286" t="e">
        <f>'hulp huisvesting'!H15</f>
        <v>#DIV/0!</v>
      </c>
      <c r="H42" s="286" t="e">
        <f>'hulp huisvesting'!I15</f>
        <v>#DIV/0!</v>
      </c>
      <c r="I42" s="561"/>
      <c r="J42" s="330"/>
      <c r="K42" s="29"/>
      <c r="L42" s="29"/>
      <c r="M42" s="29"/>
      <c r="N42" s="29"/>
      <c r="O42" s="29"/>
      <c r="P42" s="29"/>
      <c r="Q42" s="29"/>
      <c r="R42" s="29"/>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row>
    <row r="43" spans="1:218" s="25" customFormat="1" ht="16.05" customHeight="1">
      <c r="A43" s="330"/>
      <c r="B43" s="64" t="s">
        <v>48</v>
      </c>
      <c r="C43" s="65" t="s">
        <v>501</v>
      </c>
      <c r="D43" s="65"/>
      <c r="E43" s="286" t="e">
        <f>'hulp huisvesting'!F16</f>
        <v>#DIV/0!</v>
      </c>
      <c r="F43" s="286" t="e">
        <f>'hulp huisvesting'!G16</f>
        <v>#DIV/0!</v>
      </c>
      <c r="G43" s="286" t="e">
        <f>'hulp huisvesting'!H16</f>
        <v>#DIV/0!</v>
      </c>
      <c r="H43" s="286" t="e">
        <f>'hulp huisvesting'!I16</f>
        <v>#DIV/0!</v>
      </c>
      <c r="I43" s="561"/>
      <c r="J43" s="330"/>
      <c r="K43" s="29"/>
      <c r="L43" s="29"/>
      <c r="M43" s="29"/>
      <c r="N43" s="29"/>
      <c r="O43" s="29"/>
      <c r="P43" s="29"/>
      <c r="Q43" s="29"/>
      <c r="R43" s="29"/>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row>
    <row r="44" spans="1:218" s="25" customFormat="1" ht="16.05" customHeight="1">
      <c r="A44" s="330"/>
      <c r="B44" s="64"/>
      <c r="C44" s="65"/>
      <c r="D44" s="65"/>
      <c r="E44" s="286"/>
      <c r="F44" s="283"/>
      <c r="G44" s="283"/>
      <c r="H44" s="283"/>
      <c r="I44" s="581"/>
      <c r="J44" s="330"/>
      <c r="K44" s="29"/>
      <c r="L44" s="29"/>
      <c r="M44" s="29"/>
      <c r="N44" s="29"/>
      <c r="O44" s="29"/>
      <c r="P44" s="29"/>
      <c r="Q44" s="29"/>
      <c r="R44" s="29"/>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row>
    <row r="45" spans="1:218" s="25" customFormat="1" ht="16.05" customHeight="1" thickBot="1">
      <c r="A45" s="330"/>
      <c r="B45" s="64"/>
      <c r="C45" s="65"/>
      <c r="D45" s="66"/>
      <c r="E45" s="286"/>
      <c r="F45" s="283"/>
      <c r="G45" s="283"/>
      <c r="H45" s="283"/>
      <c r="I45" s="29"/>
      <c r="J45" s="330"/>
      <c r="K45" s="29"/>
      <c r="L45" s="29"/>
      <c r="M45" s="29"/>
      <c r="N45" s="29"/>
      <c r="O45" s="29"/>
      <c r="P45" s="29"/>
      <c r="Q45" s="29"/>
      <c r="R45" s="29"/>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row>
    <row r="46" spans="1:218" s="25" customFormat="1" ht="16.05" customHeight="1">
      <c r="A46" s="330"/>
      <c r="B46" s="67">
        <v>7</v>
      </c>
      <c r="C46" s="68" t="s">
        <v>10</v>
      </c>
      <c r="D46" s="49"/>
      <c r="E46" s="287">
        <f>SUM(E47:E47)</f>
        <v>0</v>
      </c>
      <c r="F46" s="287">
        <f>SUM(F47:F47)</f>
        <v>0</v>
      </c>
      <c r="G46" s="287">
        <f>SUM(G47:G47)</f>
        <v>0</v>
      </c>
      <c r="H46" s="287">
        <f>SUM(H47:H47)</f>
        <v>0</v>
      </c>
      <c r="I46" s="29"/>
      <c r="J46" s="330"/>
      <c r="K46" s="29"/>
      <c r="L46" s="29"/>
      <c r="M46" s="29"/>
      <c r="N46" s="29"/>
      <c r="O46" s="29"/>
      <c r="P46" s="29"/>
      <c r="Q46" s="29"/>
      <c r="R46" s="29"/>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row>
    <row r="47" spans="1:218" s="25" customFormat="1" ht="16.05" customHeight="1" thickBot="1">
      <c r="A47" s="330"/>
      <c r="B47" s="69" t="s">
        <v>51</v>
      </c>
      <c r="C47" s="70" t="s">
        <v>10</v>
      </c>
      <c r="D47" s="71"/>
      <c r="E47" s="612">
        <v>0</v>
      </c>
      <c r="F47" s="283">
        <f>E47*(1+' PARAMETERS'!$D$38)</f>
        <v>0</v>
      </c>
      <c r="G47" s="283">
        <f>F47*(1+' PARAMETERS'!$D$38)</f>
        <v>0</v>
      </c>
      <c r="H47" s="283">
        <f>G47*(1+' PARAMETERS'!$D$38)</f>
        <v>0</v>
      </c>
      <c r="I47" s="29"/>
      <c r="J47" s="330"/>
      <c r="K47" s="29"/>
      <c r="L47" s="29"/>
      <c r="M47" s="29"/>
      <c r="N47" s="29"/>
      <c r="O47" s="29"/>
      <c r="P47" s="29"/>
      <c r="Q47" s="29"/>
      <c r="R47" s="29"/>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row>
    <row r="48" spans="1:218" s="25" customFormat="1" ht="16.05" customHeight="1" thickBot="1">
      <c r="A48" s="330"/>
      <c r="B48" s="33" t="s">
        <v>52</v>
      </c>
      <c r="C48" s="38"/>
      <c r="D48" s="38"/>
      <c r="E48" s="280" t="e">
        <f>SUM(E7)+E26+E14+E20+E40+E33+E46</f>
        <v>#REF!</v>
      </c>
      <c r="F48" s="280" t="e">
        <f>SUM(F7)+F26+F14+F20+F40+F33+F46</f>
        <v>#REF!</v>
      </c>
      <c r="G48" s="280" t="e">
        <f>SUM(G7)+G26+G14+G20+G40+G33+G46</f>
        <v>#REF!</v>
      </c>
      <c r="H48" s="280" t="e">
        <f>SUM(H7)+H26+H14+H20+H40+H33+H46</f>
        <v>#REF!</v>
      </c>
      <c r="I48" s="29"/>
      <c r="J48" s="330"/>
      <c r="K48" s="29"/>
      <c r="L48" s="29"/>
      <c r="M48" s="29"/>
      <c r="N48" s="29"/>
      <c r="O48" s="29"/>
      <c r="P48" s="29"/>
      <c r="Q48" s="29"/>
      <c r="R48" s="29"/>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row>
    <row r="49" spans="1:218" s="36" customFormat="1" ht="16.05" customHeight="1">
      <c r="A49" s="331"/>
      <c r="B49" s="139"/>
      <c r="C49" s="138"/>
      <c r="D49" s="138"/>
      <c r="E49" s="288"/>
      <c r="F49" s="288"/>
      <c r="G49" s="288"/>
      <c r="H49" s="288"/>
      <c r="I49" s="140"/>
      <c r="J49" s="331"/>
      <c r="K49" s="140"/>
      <c r="L49" s="140"/>
      <c r="M49" s="140"/>
      <c r="N49" s="140"/>
      <c r="O49" s="140"/>
      <c r="P49" s="140"/>
      <c r="Q49" s="140"/>
      <c r="R49" s="140"/>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140"/>
      <c r="DJ49" s="140"/>
      <c r="DK49" s="140"/>
      <c r="DL49" s="140"/>
      <c r="DM49" s="140"/>
      <c r="DN49" s="140"/>
      <c r="DO49" s="140"/>
      <c r="DP49" s="140"/>
      <c r="DQ49" s="140"/>
      <c r="DR49" s="140"/>
      <c r="DS49" s="140"/>
      <c r="DT49" s="140"/>
      <c r="DU49" s="140"/>
      <c r="DV49" s="140"/>
      <c r="DW49" s="140"/>
      <c r="DX49" s="140"/>
      <c r="DY49" s="140"/>
      <c r="DZ49" s="140"/>
      <c r="EA49" s="140"/>
      <c r="EB49" s="140"/>
      <c r="EC49" s="140"/>
      <c r="ED49" s="140"/>
      <c r="EE49" s="140"/>
      <c r="EF49" s="140"/>
      <c r="EG49" s="140"/>
      <c r="EH49" s="140"/>
      <c r="EI49" s="140"/>
      <c r="EJ49" s="140"/>
      <c r="EK49" s="140"/>
      <c r="EL49" s="140"/>
      <c r="EM49" s="140"/>
      <c r="EN49" s="140"/>
      <c r="EO49" s="140"/>
      <c r="EP49" s="140"/>
      <c r="EQ49" s="140"/>
      <c r="ER49" s="140"/>
      <c r="ES49" s="140"/>
      <c r="ET49" s="140"/>
      <c r="EU49" s="140"/>
      <c r="EV49" s="140"/>
      <c r="EW49" s="140"/>
      <c r="EX49" s="140"/>
      <c r="EY49" s="140"/>
      <c r="EZ49" s="140"/>
      <c r="FA49" s="140"/>
      <c r="FB49" s="140"/>
      <c r="FC49" s="140"/>
      <c r="FD49" s="140"/>
      <c r="FE49" s="140"/>
      <c r="FF49" s="140"/>
      <c r="FG49" s="140"/>
      <c r="FH49" s="140"/>
      <c r="FI49" s="140"/>
      <c r="FJ49" s="140"/>
      <c r="FK49" s="140"/>
      <c r="FL49" s="140"/>
      <c r="FM49" s="140"/>
      <c r="FN49" s="140"/>
      <c r="FO49" s="140"/>
      <c r="FP49" s="140"/>
      <c r="FQ49" s="140"/>
      <c r="FR49" s="140"/>
      <c r="FS49" s="140"/>
      <c r="FT49" s="140"/>
      <c r="FU49" s="140"/>
      <c r="FV49" s="140"/>
      <c r="FW49" s="140"/>
      <c r="FX49" s="140"/>
      <c r="FY49" s="140"/>
      <c r="FZ49" s="140"/>
      <c r="GA49" s="140"/>
      <c r="GB49" s="140"/>
      <c r="GC49" s="140"/>
      <c r="GD49" s="140"/>
      <c r="GE49" s="140"/>
      <c r="GF49" s="140"/>
      <c r="GG49" s="140"/>
      <c r="GH49" s="140"/>
      <c r="GI49" s="140"/>
      <c r="GJ49" s="140"/>
      <c r="GK49" s="140"/>
      <c r="GL49" s="140"/>
      <c r="GM49" s="140"/>
      <c r="GN49" s="140"/>
      <c r="GO49" s="140"/>
      <c r="GP49" s="140"/>
      <c r="GQ49" s="140"/>
      <c r="GR49" s="140"/>
      <c r="GS49" s="140"/>
      <c r="GT49" s="140"/>
      <c r="GU49" s="140"/>
      <c r="GV49" s="140"/>
      <c r="GW49" s="140"/>
      <c r="GX49" s="140"/>
      <c r="GY49" s="140"/>
      <c r="GZ49" s="140"/>
      <c r="HA49" s="140"/>
      <c r="HB49" s="140"/>
      <c r="HC49" s="140"/>
      <c r="HD49" s="140"/>
      <c r="HE49" s="140"/>
      <c r="HF49" s="140"/>
      <c r="HG49" s="140"/>
      <c r="HH49" s="140"/>
      <c r="HI49" s="140"/>
      <c r="HJ49" s="140"/>
    </row>
    <row r="50" spans="1:218" s="36" customFormat="1" ht="16.05" customHeight="1" thickBot="1">
      <c r="A50" s="331"/>
      <c r="B50" s="139"/>
      <c r="C50" s="138"/>
      <c r="D50" s="138"/>
      <c r="E50" s="288"/>
      <c r="F50" s="288"/>
      <c r="G50" s="288"/>
      <c r="H50" s="288"/>
      <c r="I50" s="140"/>
      <c r="J50" s="331"/>
      <c r="K50" s="140"/>
      <c r="L50" s="140"/>
      <c r="M50" s="140"/>
      <c r="N50" s="140"/>
      <c r="O50" s="140"/>
      <c r="P50" s="140"/>
      <c r="Q50" s="140"/>
      <c r="R50" s="140"/>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c r="DH50" s="140"/>
      <c r="DI50" s="140"/>
      <c r="DJ50" s="140"/>
      <c r="DK50" s="140"/>
      <c r="DL50" s="140"/>
      <c r="DM50" s="140"/>
      <c r="DN50" s="140"/>
      <c r="DO50" s="140"/>
      <c r="DP50" s="140"/>
      <c r="DQ50" s="140"/>
      <c r="DR50" s="140"/>
      <c r="DS50" s="140"/>
      <c r="DT50" s="140"/>
      <c r="DU50" s="140"/>
      <c r="DV50" s="140"/>
      <c r="DW50" s="140"/>
      <c r="DX50" s="140"/>
      <c r="DY50" s="140"/>
      <c r="DZ50" s="140"/>
      <c r="EA50" s="140"/>
      <c r="EB50" s="140"/>
      <c r="EC50" s="140"/>
      <c r="ED50" s="140"/>
      <c r="EE50" s="140"/>
      <c r="EF50" s="140"/>
      <c r="EG50" s="140"/>
      <c r="EH50" s="140"/>
      <c r="EI50" s="140"/>
      <c r="EJ50" s="140"/>
      <c r="EK50" s="140"/>
      <c r="EL50" s="140"/>
      <c r="EM50" s="140"/>
      <c r="EN50" s="140"/>
      <c r="EO50" s="140"/>
      <c r="EP50" s="140"/>
      <c r="EQ50" s="140"/>
      <c r="ER50" s="140"/>
      <c r="ES50" s="140"/>
      <c r="ET50" s="140"/>
      <c r="EU50" s="140"/>
      <c r="EV50" s="140"/>
      <c r="EW50" s="140"/>
      <c r="EX50" s="140"/>
      <c r="EY50" s="140"/>
      <c r="EZ50" s="140"/>
      <c r="FA50" s="140"/>
      <c r="FB50" s="140"/>
      <c r="FC50" s="140"/>
      <c r="FD50" s="140"/>
      <c r="FE50" s="140"/>
      <c r="FF50" s="140"/>
      <c r="FG50" s="140"/>
      <c r="FH50" s="140"/>
      <c r="FI50" s="140"/>
      <c r="FJ50" s="140"/>
      <c r="FK50" s="140"/>
      <c r="FL50" s="140"/>
      <c r="FM50" s="140"/>
      <c r="FN50" s="140"/>
      <c r="FO50" s="140"/>
      <c r="FP50" s="140"/>
      <c r="FQ50" s="140"/>
      <c r="FR50" s="140"/>
      <c r="FS50" s="140"/>
      <c r="FT50" s="140"/>
      <c r="FU50" s="140"/>
      <c r="FV50" s="140"/>
      <c r="FW50" s="140"/>
      <c r="FX50" s="140"/>
      <c r="FY50" s="140"/>
      <c r="FZ50" s="140"/>
      <c r="GA50" s="140"/>
      <c r="GB50" s="140"/>
      <c r="GC50" s="140"/>
      <c r="GD50" s="140"/>
      <c r="GE50" s="140"/>
      <c r="GF50" s="140"/>
      <c r="GG50" s="140"/>
      <c r="GH50" s="140"/>
      <c r="GI50" s="140"/>
      <c r="GJ50" s="140"/>
      <c r="GK50" s="140"/>
      <c r="GL50" s="140"/>
      <c r="GM50" s="140"/>
      <c r="GN50" s="140"/>
      <c r="GO50" s="140"/>
      <c r="GP50" s="140"/>
      <c r="GQ50" s="140"/>
      <c r="GR50" s="140"/>
      <c r="GS50" s="140"/>
      <c r="GT50" s="140"/>
      <c r="GU50" s="140"/>
      <c r="GV50" s="140"/>
      <c r="GW50" s="140"/>
      <c r="GX50" s="140"/>
      <c r="GY50" s="140"/>
      <c r="GZ50" s="140"/>
      <c r="HA50" s="140"/>
      <c r="HB50" s="140"/>
      <c r="HC50" s="140"/>
      <c r="HD50" s="140"/>
      <c r="HE50" s="140"/>
      <c r="HF50" s="140"/>
      <c r="HG50" s="140"/>
      <c r="HH50" s="140"/>
      <c r="HI50" s="140"/>
      <c r="HJ50" s="140"/>
    </row>
    <row r="51" spans="1:218" s="25" customFormat="1" ht="16.05" customHeight="1" thickBot="1">
      <c r="A51" s="330"/>
      <c r="B51" s="660" t="s">
        <v>53</v>
      </c>
      <c r="C51" s="661"/>
      <c r="D51" s="661"/>
      <c r="E51" s="661"/>
      <c r="F51" s="661"/>
      <c r="G51" s="661"/>
      <c r="H51" s="661"/>
      <c r="I51" s="29"/>
      <c r="J51" s="330"/>
      <c r="K51" s="29"/>
      <c r="L51" s="29"/>
      <c r="M51" s="29"/>
      <c r="N51" s="29"/>
      <c r="O51" s="29"/>
      <c r="P51" s="29"/>
      <c r="Q51" s="29"/>
      <c r="R51" s="29"/>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row>
    <row r="52" spans="1:218" s="25" customFormat="1" ht="16.05" customHeight="1" thickBot="1">
      <c r="A52" s="330"/>
      <c r="B52" s="37" t="s">
        <v>54</v>
      </c>
      <c r="C52" s="34" t="s">
        <v>55</v>
      </c>
      <c r="D52" s="46" t="s">
        <v>22</v>
      </c>
      <c r="E52" s="301">
        <f>E6</f>
        <v>2019</v>
      </c>
      <c r="F52" s="302">
        <f>E52+1</f>
        <v>2020</v>
      </c>
      <c r="G52" s="302">
        <f t="shared" ref="G52:H52" si="5">F52+1</f>
        <v>2021</v>
      </c>
      <c r="H52" s="302">
        <f t="shared" si="5"/>
        <v>2022</v>
      </c>
      <c r="I52" s="29"/>
      <c r="J52" s="330"/>
      <c r="K52" s="29"/>
      <c r="L52" s="29"/>
      <c r="M52" s="29"/>
      <c r="N52" s="29"/>
      <c r="O52" s="29"/>
      <c r="P52" s="29"/>
      <c r="Q52" s="29"/>
      <c r="R52" s="29"/>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row>
    <row r="53" spans="1:218" s="25" customFormat="1" ht="16.05" customHeight="1" thickBot="1">
      <c r="A53" s="330"/>
      <c r="B53" s="72" t="s">
        <v>56</v>
      </c>
      <c r="C53" s="35" t="s">
        <v>339</v>
      </c>
      <c r="D53" s="73"/>
      <c r="E53" s="289" t="e">
        <f>E48-E54-E55-E56-E57</f>
        <v>#REF!</v>
      </c>
      <c r="F53" s="289" t="e">
        <f t="shared" ref="F53:H53" si="6">F48-F54-F55-F56-F57</f>
        <v>#REF!</v>
      </c>
      <c r="G53" s="289" t="e">
        <f t="shared" si="6"/>
        <v>#REF!</v>
      </c>
      <c r="H53" s="289" t="e">
        <f t="shared" si="6"/>
        <v>#REF!</v>
      </c>
      <c r="I53" s="587" t="s">
        <v>539</v>
      </c>
      <c r="J53" s="330"/>
      <c r="K53" s="29"/>
      <c r="L53" s="29"/>
      <c r="M53" s="29"/>
      <c r="N53" s="29"/>
      <c r="O53" s="29"/>
      <c r="P53" s="29"/>
      <c r="Q53" s="29"/>
      <c r="R53" s="29"/>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c r="BT53" s="330"/>
      <c r="BU53" s="330"/>
      <c r="BV53" s="330"/>
      <c r="BW53" s="330"/>
      <c r="BX53" s="330"/>
      <c r="BY53" s="330"/>
      <c r="BZ53" s="330"/>
      <c r="CA53" s="330"/>
      <c r="CB53" s="330"/>
      <c r="CC53" s="330"/>
      <c r="CD53" s="330"/>
      <c r="CE53" s="330"/>
      <c r="CF53" s="330"/>
      <c r="CG53" s="330"/>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row>
    <row r="54" spans="1:218" s="25" customFormat="1" ht="16.05" customHeight="1">
      <c r="A54" s="330"/>
      <c r="B54" s="142" t="s">
        <v>149</v>
      </c>
      <c r="C54" s="35" t="s">
        <v>341</v>
      </c>
      <c r="D54" s="143"/>
      <c r="E54" s="613">
        <v>0</v>
      </c>
      <c r="F54" s="613">
        <v>0</v>
      </c>
      <c r="G54" s="613">
        <v>0</v>
      </c>
      <c r="H54" s="613">
        <v>0</v>
      </c>
      <c r="I54" s="29"/>
      <c r="J54" s="330"/>
      <c r="K54" s="29"/>
      <c r="L54" s="29"/>
      <c r="M54" s="29"/>
      <c r="N54" s="29"/>
      <c r="O54" s="29"/>
      <c r="P54" s="29"/>
      <c r="Q54" s="29"/>
      <c r="R54" s="29"/>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c r="BT54" s="330"/>
      <c r="BU54" s="330"/>
      <c r="BV54" s="330"/>
      <c r="BW54" s="330"/>
      <c r="BX54" s="330"/>
      <c r="BY54" s="330"/>
      <c r="BZ54" s="330"/>
      <c r="CA54" s="330"/>
      <c r="CB54" s="330"/>
      <c r="CC54" s="330"/>
      <c r="CD54" s="330"/>
      <c r="CE54" s="330"/>
      <c r="CF54" s="330"/>
      <c r="CG54" s="330"/>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row>
    <row r="55" spans="1:218" s="25" customFormat="1" ht="16.05" customHeight="1">
      <c r="A55" s="330"/>
      <c r="B55" s="142" t="s">
        <v>57</v>
      </c>
      <c r="C55" s="39" t="s">
        <v>128</v>
      </c>
      <c r="D55" s="40"/>
      <c r="E55" s="610">
        <v>0</v>
      </c>
      <c r="F55" s="283">
        <f>E55*(1+' PARAMETERS'!$D$38)</f>
        <v>0</v>
      </c>
      <c r="G55" s="283">
        <f>F55*(1+' PARAMETERS'!$D$38)</f>
        <v>0</v>
      </c>
      <c r="H55" s="283">
        <f>G55*(1+' PARAMETERS'!$D$38)</f>
        <v>0</v>
      </c>
      <c r="I55" s="29"/>
      <c r="J55" s="330"/>
      <c r="K55" s="29"/>
      <c r="L55" s="29"/>
      <c r="M55" s="29"/>
      <c r="N55" s="29"/>
      <c r="O55" s="29"/>
      <c r="P55" s="29"/>
      <c r="Q55" s="29"/>
      <c r="R55" s="29"/>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c r="BT55" s="330"/>
      <c r="BU55" s="330"/>
      <c r="BV55" s="330"/>
      <c r="BW55" s="330"/>
      <c r="BX55" s="330"/>
      <c r="BY55" s="330"/>
      <c r="BZ55" s="330"/>
      <c r="CA55" s="330"/>
      <c r="CB55" s="330"/>
      <c r="CC55" s="330"/>
      <c r="CD55" s="330"/>
      <c r="CE55" s="330"/>
      <c r="CF55" s="330"/>
      <c r="CG55" s="330"/>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row>
    <row r="56" spans="1:218" s="25" customFormat="1" ht="16.05" customHeight="1">
      <c r="A56" s="330"/>
      <c r="B56" s="142" t="s">
        <v>58</v>
      </c>
      <c r="C56" s="39" t="s">
        <v>126</v>
      </c>
      <c r="D56" s="40"/>
      <c r="E56" s="610">
        <v>0</v>
      </c>
      <c r="F56" s="283">
        <f>E56*(1+' PARAMETERS'!$D$38)</f>
        <v>0</v>
      </c>
      <c r="G56" s="283">
        <f>F56*(1+' PARAMETERS'!$D$38)</f>
        <v>0</v>
      </c>
      <c r="H56" s="283">
        <f>G56*(1+' PARAMETERS'!$D$38)</f>
        <v>0</v>
      </c>
      <c r="I56" s="29"/>
      <c r="J56" s="330"/>
      <c r="K56" s="29"/>
      <c r="L56" s="29"/>
      <c r="M56" s="29"/>
      <c r="N56" s="29"/>
      <c r="O56" s="29"/>
      <c r="P56" s="29"/>
      <c r="Q56" s="29"/>
      <c r="R56" s="29"/>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c r="BT56" s="330"/>
      <c r="BU56" s="330"/>
      <c r="BV56" s="330"/>
      <c r="BW56" s="330"/>
      <c r="BX56" s="330"/>
      <c r="BY56" s="330"/>
      <c r="BZ56" s="330"/>
      <c r="CA56" s="330"/>
      <c r="CB56" s="330"/>
      <c r="CC56" s="330"/>
      <c r="CD56" s="330"/>
      <c r="CE56" s="330"/>
      <c r="CF56" s="330"/>
      <c r="CG56" s="330"/>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row>
    <row r="57" spans="1:218" s="25" customFormat="1" ht="16.05" customHeight="1">
      <c r="A57" s="330"/>
      <c r="B57" s="142" t="s">
        <v>59</v>
      </c>
      <c r="C57" s="39" t="s">
        <v>127</v>
      </c>
      <c r="D57" s="40"/>
      <c r="E57" s="610">
        <v>0</v>
      </c>
      <c r="F57" s="283">
        <f>E57*(1+' PARAMETERS'!$D$38)</f>
        <v>0</v>
      </c>
      <c r="G57" s="283">
        <f>F57*(1+' PARAMETERS'!$D$38)</f>
        <v>0</v>
      </c>
      <c r="H57" s="283">
        <f>G57*(1+' PARAMETERS'!$D$38)</f>
        <v>0</v>
      </c>
      <c r="I57" s="29"/>
      <c r="J57" s="330"/>
      <c r="K57" s="29"/>
      <c r="L57" s="29"/>
      <c r="M57" s="29"/>
      <c r="N57" s="29"/>
      <c r="O57" s="29"/>
      <c r="P57" s="29"/>
      <c r="Q57" s="29"/>
      <c r="R57" s="29"/>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0"/>
      <c r="AY57" s="330"/>
      <c r="AZ57" s="330"/>
      <c r="BA57" s="330"/>
      <c r="BB57" s="330"/>
      <c r="BC57" s="330"/>
      <c r="BD57" s="330"/>
      <c r="BE57" s="330"/>
      <c r="BF57" s="330"/>
      <c r="BG57" s="330"/>
      <c r="BH57" s="330"/>
      <c r="BI57" s="330"/>
      <c r="BJ57" s="330"/>
      <c r="BK57" s="330"/>
      <c r="BL57" s="330"/>
      <c r="BM57" s="330"/>
      <c r="BN57" s="330"/>
      <c r="BO57" s="330"/>
      <c r="BP57" s="330"/>
      <c r="BQ57" s="330"/>
      <c r="BR57" s="330"/>
      <c r="BS57" s="330"/>
      <c r="BT57" s="330"/>
      <c r="BU57" s="330"/>
      <c r="BV57" s="330"/>
      <c r="BW57" s="330"/>
      <c r="BX57" s="330"/>
      <c r="BY57" s="330"/>
      <c r="BZ57" s="330"/>
      <c r="CA57" s="330"/>
      <c r="CB57" s="330"/>
      <c r="CC57" s="330"/>
      <c r="CD57" s="330"/>
      <c r="CE57" s="330"/>
      <c r="CF57" s="330"/>
      <c r="CG57" s="330"/>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row>
    <row r="58" spans="1:218" s="25" customFormat="1" ht="16.05" customHeight="1" thickBot="1">
      <c r="A58" s="330"/>
      <c r="B58" s="142" t="s">
        <v>340</v>
      </c>
      <c r="C58" s="39" t="s">
        <v>132</v>
      </c>
      <c r="D58" s="40"/>
      <c r="E58" s="610">
        <v>0</v>
      </c>
      <c r="F58" s="283">
        <f>E58*(1+' PARAMETERS'!$D$38)</f>
        <v>0</v>
      </c>
      <c r="G58" s="283">
        <f>F58*(1+' PARAMETERS'!$D$38)</f>
        <v>0</v>
      </c>
      <c r="H58" s="283">
        <f>G58*(1+' PARAMETERS'!$D$38)</f>
        <v>0</v>
      </c>
      <c r="I58" s="29"/>
      <c r="J58" s="330"/>
      <c r="K58" s="29"/>
      <c r="L58" s="29"/>
      <c r="M58" s="29"/>
      <c r="N58" s="29"/>
      <c r="O58" s="29"/>
      <c r="P58" s="29"/>
      <c r="Q58" s="29"/>
      <c r="R58" s="29"/>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0"/>
      <c r="AX58" s="330"/>
      <c r="AY58" s="330"/>
      <c r="AZ58" s="330"/>
      <c r="BA58" s="330"/>
      <c r="BB58" s="330"/>
      <c r="BC58" s="330"/>
      <c r="BD58" s="330"/>
      <c r="BE58" s="330"/>
      <c r="BF58" s="330"/>
      <c r="BG58" s="330"/>
      <c r="BH58" s="330"/>
      <c r="BI58" s="330"/>
      <c r="BJ58" s="330"/>
      <c r="BK58" s="330"/>
      <c r="BL58" s="330"/>
      <c r="BM58" s="330"/>
      <c r="BN58" s="330"/>
      <c r="BO58" s="330"/>
      <c r="BP58" s="330"/>
      <c r="BQ58" s="330"/>
      <c r="BR58" s="330"/>
      <c r="BS58" s="330"/>
      <c r="BT58" s="330"/>
      <c r="BU58" s="330"/>
      <c r="BV58" s="330"/>
      <c r="BW58" s="330"/>
      <c r="BX58" s="330"/>
      <c r="BY58" s="330"/>
      <c r="BZ58" s="330"/>
      <c r="CA58" s="330"/>
      <c r="CB58" s="330"/>
      <c r="CC58" s="330"/>
      <c r="CD58" s="330"/>
      <c r="CE58" s="330"/>
      <c r="CF58" s="330"/>
      <c r="CG58" s="330"/>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29"/>
      <c r="GV58" s="29"/>
      <c r="GW58" s="29"/>
      <c r="GX58" s="29"/>
      <c r="GY58" s="29"/>
      <c r="GZ58" s="29"/>
      <c r="HA58" s="29"/>
      <c r="HB58" s="29"/>
      <c r="HC58" s="29"/>
      <c r="HD58" s="29"/>
      <c r="HE58" s="29"/>
      <c r="HF58" s="29"/>
      <c r="HG58" s="29"/>
      <c r="HH58" s="29"/>
      <c r="HI58" s="29"/>
      <c r="HJ58" s="29"/>
    </row>
    <row r="59" spans="1:218" s="25" customFormat="1" ht="16.05" customHeight="1" thickBot="1">
      <c r="A59" s="330"/>
      <c r="B59" s="33" t="s">
        <v>52</v>
      </c>
      <c r="C59" s="38"/>
      <c r="D59" s="38"/>
      <c r="E59" s="280" t="e">
        <f>SUM(E53:E58)</f>
        <v>#REF!</v>
      </c>
      <c r="F59" s="280" t="e">
        <f>SUM(F53:F57)</f>
        <v>#REF!</v>
      </c>
      <c r="G59" s="280" t="e">
        <f>SUM(G53:G57)</f>
        <v>#REF!</v>
      </c>
      <c r="H59" s="280" t="e">
        <f>SUM(H53:H57)</f>
        <v>#REF!</v>
      </c>
      <c r="I59" s="29"/>
      <c r="J59" s="330"/>
      <c r="K59" s="29"/>
      <c r="L59" s="29"/>
      <c r="M59" s="29"/>
      <c r="N59" s="29"/>
      <c r="O59" s="29"/>
      <c r="P59" s="29"/>
      <c r="Q59" s="29"/>
      <c r="R59" s="29"/>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0"/>
      <c r="AY59" s="330"/>
      <c r="AZ59" s="330"/>
      <c r="BA59" s="330"/>
      <c r="BB59" s="330"/>
      <c r="BC59" s="330"/>
      <c r="BD59" s="330"/>
      <c r="BE59" s="330"/>
      <c r="BF59" s="330"/>
      <c r="BG59" s="330"/>
      <c r="BH59" s="330"/>
      <c r="BI59" s="330"/>
      <c r="BJ59" s="330"/>
      <c r="BK59" s="330"/>
      <c r="BL59" s="330"/>
      <c r="BM59" s="330"/>
      <c r="BN59" s="330"/>
      <c r="BO59" s="330"/>
      <c r="BP59" s="330"/>
      <c r="BQ59" s="330"/>
      <c r="BR59" s="330"/>
      <c r="BS59" s="330"/>
      <c r="BT59" s="330"/>
      <c r="BU59" s="330"/>
      <c r="BV59" s="330"/>
      <c r="BW59" s="330"/>
      <c r="BX59" s="330"/>
      <c r="BY59" s="330"/>
      <c r="BZ59" s="330"/>
      <c r="CA59" s="330"/>
      <c r="CB59" s="330"/>
      <c r="CC59" s="330"/>
      <c r="CD59" s="330"/>
      <c r="CE59" s="330"/>
      <c r="CF59" s="330"/>
      <c r="CG59" s="330"/>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row>
    <row r="60" spans="1:218" s="23" customFormat="1" ht="13.8" thickBot="1">
      <c r="A60" s="332"/>
      <c r="B60" s="74"/>
      <c r="C60" s="74"/>
      <c r="D60" s="74"/>
      <c r="E60" s="291"/>
      <c r="F60" s="291"/>
      <c r="G60" s="291"/>
      <c r="H60" s="291"/>
      <c r="I60" s="26"/>
      <c r="J60" s="332"/>
      <c r="K60" s="26"/>
      <c r="L60" s="26"/>
      <c r="M60" s="26"/>
      <c r="N60" s="26"/>
      <c r="O60" s="26"/>
      <c r="P60" s="26"/>
      <c r="Q60" s="26"/>
      <c r="R60" s="26"/>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row>
    <row r="61" spans="1:218" s="25" customFormat="1" ht="16.05" customHeight="1" thickBot="1">
      <c r="A61" s="330"/>
      <c r="B61" s="75" t="s">
        <v>60</v>
      </c>
      <c r="C61" s="76"/>
      <c r="D61" s="76"/>
      <c r="E61" s="292" t="e">
        <f>E59-E48</f>
        <v>#REF!</v>
      </c>
      <c r="F61" s="292" t="e">
        <f>F59-F48</f>
        <v>#REF!</v>
      </c>
      <c r="G61" s="292" t="e">
        <f>G59-G48</f>
        <v>#REF!</v>
      </c>
      <c r="H61" s="292" t="e">
        <f>H59-H48</f>
        <v>#REF!</v>
      </c>
      <c r="I61" s="29"/>
      <c r="J61" s="330"/>
      <c r="K61" s="29"/>
      <c r="L61" s="29"/>
      <c r="M61" s="29"/>
      <c r="N61" s="29"/>
      <c r="O61" s="29"/>
      <c r="P61" s="29"/>
      <c r="Q61" s="29"/>
      <c r="R61" s="29"/>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0"/>
      <c r="AT61" s="330"/>
      <c r="AU61" s="330"/>
      <c r="AV61" s="330"/>
      <c r="AW61" s="330"/>
      <c r="AX61" s="330"/>
      <c r="AY61" s="330"/>
      <c r="AZ61" s="330"/>
      <c r="BA61" s="330"/>
      <c r="BB61" s="330"/>
      <c r="BC61" s="330"/>
      <c r="BD61" s="330"/>
      <c r="BE61" s="330"/>
      <c r="BF61" s="330"/>
      <c r="BG61" s="330"/>
      <c r="BH61" s="330"/>
      <c r="BI61" s="330"/>
      <c r="BJ61" s="330"/>
      <c r="BK61" s="330"/>
      <c r="BL61" s="330"/>
      <c r="BM61" s="330"/>
      <c r="BN61" s="330"/>
      <c r="BO61" s="330"/>
      <c r="BP61" s="330"/>
      <c r="BQ61" s="330"/>
      <c r="BR61" s="330"/>
      <c r="BS61" s="330"/>
      <c r="BT61" s="330"/>
      <c r="BU61" s="330"/>
      <c r="BV61" s="330"/>
      <c r="BW61" s="330"/>
      <c r="BX61" s="330"/>
      <c r="BY61" s="330"/>
      <c r="BZ61" s="330"/>
      <c r="CA61" s="330"/>
      <c r="CB61" s="330"/>
      <c r="CC61" s="330"/>
      <c r="CD61" s="330"/>
      <c r="CE61" s="330"/>
      <c r="CF61" s="330"/>
      <c r="CG61" s="330"/>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row>
    <row r="62" spans="1:218" s="26" customFormat="1" ht="14.4" thickBot="1">
      <c r="A62" s="332"/>
      <c r="E62" s="293"/>
      <c r="F62" s="293"/>
      <c r="G62" s="293"/>
      <c r="H62" s="293"/>
      <c r="J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row>
    <row r="63" spans="1:218" s="22" customFormat="1" ht="31.5" customHeight="1" thickBot="1">
      <c r="A63" s="325"/>
      <c r="B63" s="77"/>
      <c r="C63" s="34"/>
      <c r="D63" s="46" t="s">
        <v>22</v>
      </c>
      <c r="E63" s="301">
        <f>E6</f>
        <v>2019</v>
      </c>
      <c r="F63" s="302">
        <f>E63+1</f>
        <v>2020</v>
      </c>
      <c r="G63" s="302">
        <f t="shared" ref="G63:H63" si="7">F63+1</f>
        <v>2021</v>
      </c>
      <c r="H63" s="302">
        <f t="shared" si="7"/>
        <v>2022</v>
      </c>
      <c r="I63" s="28"/>
      <c r="J63" s="325"/>
      <c r="K63" s="28"/>
      <c r="L63" s="28"/>
      <c r="M63" s="28"/>
      <c r="N63" s="28"/>
      <c r="O63" s="28"/>
      <c r="P63" s="28"/>
      <c r="Q63" s="28"/>
      <c r="R63" s="28"/>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c r="CE63" s="325"/>
      <c r="CF63" s="325"/>
      <c r="CG63" s="325"/>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row>
    <row r="64" spans="1:218" s="22" customFormat="1" ht="16.05" customHeight="1" thickBot="1">
      <c r="A64" s="325"/>
      <c r="B64" s="78"/>
      <c r="C64" s="79" t="s">
        <v>61</v>
      </c>
      <c r="D64" s="80"/>
      <c r="E64" s="294" t="e">
        <f>(E48/E8)</f>
        <v>#REF!</v>
      </c>
      <c r="F64" s="294" t="e">
        <f>(F48/F8)</f>
        <v>#REF!</v>
      </c>
      <c r="G64" s="294" t="e">
        <f>(G48/G8)</f>
        <v>#REF!</v>
      </c>
      <c r="H64" s="294" t="e">
        <f>(H48/H8)</f>
        <v>#REF!</v>
      </c>
      <c r="I64" s="28"/>
      <c r="J64" s="325"/>
      <c r="K64" s="28"/>
      <c r="L64" s="28"/>
      <c r="M64" s="28"/>
      <c r="N64" s="28"/>
      <c r="O64" s="28"/>
      <c r="P64" s="28"/>
      <c r="Q64" s="28"/>
      <c r="R64" s="28"/>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c r="CE64" s="325"/>
      <c r="CF64" s="325"/>
      <c r="CG64" s="325"/>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row>
    <row r="65" spans="1:218" s="22" customFormat="1" ht="28.2" thickBot="1">
      <c r="A65" s="325"/>
      <c r="B65" s="78"/>
      <c r="C65" s="81" t="s">
        <v>79</v>
      </c>
      <c r="D65" s="79"/>
      <c r="E65" s="303" t="e">
        <f>(E7+E14+E20)/(E8*E68)</f>
        <v>#DIV/0!</v>
      </c>
      <c r="F65" s="303" t="e">
        <f>(F7+F14+F20)/(F8*F68)</f>
        <v>#DIV/0!</v>
      </c>
      <c r="G65" s="303" t="e">
        <f>(G7+G14+G20)/(G8*G68)</f>
        <v>#DIV/0!</v>
      </c>
      <c r="H65" s="303" t="e">
        <f>(H7+H14+H20)/(H8*H68)</f>
        <v>#DIV/0!</v>
      </c>
      <c r="I65" s="28"/>
      <c r="J65" s="325"/>
      <c r="K65" s="28"/>
      <c r="L65" s="28"/>
      <c r="M65" s="28"/>
      <c r="N65" s="28"/>
      <c r="O65" s="28"/>
      <c r="P65" s="28"/>
      <c r="Q65" s="28"/>
      <c r="R65" s="28"/>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c r="CD65" s="325"/>
      <c r="CE65" s="325"/>
      <c r="CF65" s="325"/>
      <c r="CG65" s="325"/>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row>
    <row r="66" spans="1:218" s="22" customFormat="1" ht="28.2" thickBot="1">
      <c r="A66" s="325"/>
      <c r="B66" s="78"/>
      <c r="C66" s="82" t="s">
        <v>78</v>
      </c>
      <c r="D66" s="79"/>
      <c r="E66" s="303" t="e">
        <f>(E48)/(E8*E68)</f>
        <v>#REF!</v>
      </c>
      <c r="F66" s="303" t="e">
        <f>(F48)/(F8*F68)</f>
        <v>#REF!</v>
      </c>
      <c r="G66" s="303" t="e">
        <f>(G48)/(G8*G68)</f>
        <v>#REF!</v>
      </c>
      <c r="H66" s="303" t="e">
        <f>(H48)/(H8*H68)</f>
        <v>#REF!</v>
      </c>
      <c r="I66" s="28"/>
      <c r="J66" s="325"/>
      <c r="K66" s="28"/>
      <c r="L66" s="28"/>
      <c r="M66" s="28"/>
      <c r="N66" s="28"/>
      <c r="O66" s="28"/>
      <c r="P66" s="28"/>
      <c r="Q66" s="28"/>
      <c r="R66" s="28"/>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c r="BZ66" s="325"/>
      <c r="CA66" s="325"/>
      <c r="CB66" s="325"/>
      <c r="CC66" s="325"/>
      <c r="CD66" s="325"/>
      <c r="CE66" s="325"/>
      <c r="CF66" s="325"/>
      <c r="CG66" s="325"/>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row>
    <row r="67" spans="1:218" s="22" customFormat="1" ht="16.05" customHeight="1" thickBot="1">
      <c r="A67" s="325"/>
      <c r="B67" s="78"/>
      <c r="C67" s="82" t="s">
        <v>421</v>
      </c>
      <c r="D67" s="79"/>
      <c r="E67" s="305" t="e">
        <f>(E66/E65)-100%</f>
        <v>#REF!</v>
      </c>
      <c r="F67" s="305" t="e">
        <f>(F66/F65)-100%</f>
        <v>#REF!</v>
      </c>
      <c r="G67" s="305" t="e">
        <f>(G66/G65)-100%</f>
        <v>#REF!</v>
      </c>
      <c r="H67" s="305" t="e">
        <f>(H66/H65)-100%</f>
        <v>#REF!</v>
      </c>
      <c r="I67" s="28"/>
      <c r="J67" s="325"/>
      <c r="K67" s="28"/>
      <c r="L67" s="28"/>
      <c r="M67" s="28"/>
      <c r="N67" s="28"/>
      <c r="O67" s="28"/>
      <c r="P67" s="28"/>
      <c r="Q67" s="28"/>
      <c r="R67" s="28"/>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25"/>
      <c r="BW67" s="325"/>
      <c r="BX67" s="325"/>
      <c r="BY67" s="325"/>
      <c r="BZ67" s="325"/>
      <c r="CA67" s="325"/>
      <c r="CB67" s="325"/>
      <c r="CC67" s="325"/>
      <c r="CD67" s="325"/>
      <c r="CE67" s="325"/>
      <c r="CF67" s="325"/>
      <c r="CG67" s="325"/>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row>
    <row r="68" spans="1:218" s="22" customFormat="1" ht="16.05" customHeight="1" thickBot="1">
      <c r="A68" s="325"/>
      <c r="B68" s="78"/>
      <c r="C68" s="79" t="s">
        <v>62</v>
      </c>
      <c r="D68" s="79"/>
      <c r="E68" s="304">
        <f>' PARAMETERS'!D41</f>
        <v>0</v>
      </c>
      <c r="F68" s="304">
        <f>E68</f>
        <v>0</v>
      </c>
      <c r="G68" s="304">
        <f>F68</f>
        <v>0</v>
      </c>
      <c r="H68" s="304">
        <f>G68</f>
        <v>0</v>
      </c>
      <c r="I68" s="28"/>
      <c r="J68" s="325"/>
      <c r="K68" s="28"/>
      <c r="L68" s="28"/>
      <c r="M68" s="28"/>
      <c r="N68" s="28"/>
      <c r="O68" s="28"/>
      <c r="P68" s="28"/>
      <c r="Q68" s="28"/>
      <c r="R68" s="28"/>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25"/>
      <c r="BZ68" s="325"/>
      <c r="CA68" s="325"/>
      <c r="CB68" s="325"/>
      <c r="CC68" s="325"/>
      <c r="CD68" s="325"/>
      <c r="CE68" s="325"/>
      <c r="CF68" s="325"/>
      <c r="CG68" s="325"/>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row>
    <row r="69" spans="1:218" s="83" customFormat="1">
      <c r="A69" s="332"/>
      <c r="E69" s="295"/>
      <c r="F69" s="295"/>
      <c r="G69" s="295"/>
      <c r="H69" s="295"/>
      <c r="I69" s="26"/>
      <c r="J69" s="332"/>
      <c r="K69" s="26"/>
      <c r="L69" s="26"/>
      <c r="M69" s="26"/>
      <c r="N69" s="26"/>
      <c r="O69" s="26"/>
      <c r="P69" s="26"/>
      <c r="Q69" s="26"/>
      <c r="R69" s="26"/>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row>
    <row r="70" spans="1:218" s="83" customFormat="1" ht="13.8" thickBot="1">
      <c r="A70" s="332"/>
      <c r="E70" s="296"/>
      <c r="F70" s="295"/>
      <c r="G70" s="295"/>
      <c r="H70" s="295"/>
      <c r="I70" s="26"/>
      <c r="J70" s="332"/>
      <c r="K70" s="26"/>
      <c r="L70" s="26"/>
      <c r="M70" s="26"/>
      <c r="N70" s="26"/>
      <c r="O70" s="26"/>
      <c r="P70" s="26"/>
      <c r="Q70" s="26"/>
      <c r="R70" s="26"/>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c r="AR70" s="332"/>
      <c r="AS70" s="332"/>
      <c r="AT70" s="332"/>
      <c r="AU70" s="332"/>
      <c r="AV70" s="332"/>
      <c r="AW70" s="332"/>
      <c r="AX70" s="332"/>
      <c r="AY70" s="332"/>
      <c r="AZ70" s="332"/>
      <c r="BA70" s="332"/>
      <c r="BB70" s="332"/>
      <c r="BC70" s="332"/>
      <c r="BD70" s="332"/>
      <c r="BE70" s="332"/>
      <c r="BF70" s="332"/>
      <c r="BG70" s="332"/>
      <c r="BH70" s="332"/>
      <c r="BI70" s="332"/>
      <c r="BJ70" s="332"/>
      <c r="BK70" s="332"/>
      <c r="BL70" s="332"/>
      <c r="BM70" s="332"/>
      <c r="BN70" s="332"/>
      <c r="BO70" s="332"/>
      <c r="BP70" s="332"/>
      <c r="BQ70" s="332"/>
      <c r="BR70" s="332"/>
      <c r="BS70" s="332"/>
      <c r="BT70" s="332"/>
      <c r="BU70" s="332"/>
      <c r="BV70" s="332"/>
      <c r="BW70" s="332"/>
      <c r="BX70" s="332"/>
      <c r="BY70" s="332"/>
      <c r="BZ70" s="332"/>
      <c r="CA70" s="332"/>
      <c r="CB70" s="332"/>
      <c r="CC70" s="332"/>
      <c r="CD70" s="332"/>
      <c r="CE70" s="332"/>
      <c r="CF70" s="332"/>
      <c r="CG70" s="332"/>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row>
    <row r="71" spans="1:218" ht="24.6" thickBot="1">
      <c r="C71" s="86" t="str">
        <f>C53</f>
        <v>Vaste bijdragen deelnemers</v>
      </c>
      <c r="D71" s="88" t="str">
        <f>' PARAMETERS'!C11</f>
        <v>Aandeel / sleutel 1</v>
      </c>
      <c r="E71" s="301">
        <f>$E$6</f>
        <v>2019</v>
      </c>
      <c r="F71" s="302">
        <f>E71+1</f>
        <v>2020</v>
      </c>
      <c r="G71" s="302">
        <f t="shared" ref="G71:H71" si="8">F71+1</f>
        <v>2021</v>
      </c>
      <c r="H71" s="302">
        <f t="shared" si="8"/>
        <v>2022</v>
      </c>
    </row>
    <row r="72" spans="1:218" ht="13.8" thickBot="1">
      <c r="C72" s="84" t="str">
        <f>' PARAMETERS'!B12</f>
        <v>Organisatie 1</v>
      </c>
      <c r="D72" s="324">
        <f>' PARAMETERS'!C12</f>
        <v>0</v>
      </c>
      <c r="E72" s="297" t="e">
        <f>$E$53*D72</f>
        <v>#REF!</v>
      </c>
      <c r="F72" s="297" t="e">
        <f>$F$53*D72</f>
        <v>#REF!</v>
      </c>
      <c r="G72" s="297" t="e">
        <f>$G$53*D72</f>
        <v>#REF!</v>
      </c>
      <c r="H72" s="297" t="e">
        <f>$H$53*D72</f>
        <v>#REF!</v>
      </c>
    </row>
    <row r="73" spans="1:218" ht="13.8" thickBot="1">
      <c r="C73" s="84" t="str">
        <f>' PARAMETERS'!B13</f>
        <v>Organisatie 2</v>
      </c>
      <c r="D73" s="324">
        <f>' PARAMETERS'!C13</f>
        <v>0</v>
      </c>
      <c r="E73" s="297" t="e">
        <f t="shared" ref="E73:E91" si="9">$E$53*D73</f>
        <v>#REF!</v>
      </c>
      <c r="F73" s="297" t="e">
        <f t="shared" ref="F73:F91" si="10">$F$53*D73</f>
        <v>#REF!</v>
      </c>
      <c r="G73" s="297" t="e">
        <f t="shared" ref="G73:G91" si="11">$G$53*D73</f>
        <v>#REF!</v>
      </c>
      <c r="H73" s="297" t="e">
        <f t="shared" ref="H73:H91" si="12">$H$53*D73</f>
        <v>#REF!</v>
      </c>
    </row>
    <row r="74" spans="1:218" ht="13.8" thickBot="1">
      <c r="C74" s="84" t="str">
        <f>' PARAMETERS'!B14</f>
        <v>Organisatie 3</v>
      </c>
      <c r="D74" s="324">
        <f>' PARAMETERS'!C14</f>
        <v>0</v>
      </c>
      <c r="E74" s="297" t="e">
        <f t="shared" si="9"/>
        <v>#REF!</v>
      </c>
      <c r="F74" s="297" t="e">
        <f t="shared" si="10"/>
        <v>#REF!</v>
      </c>
      <c r="G74" s="297" t="e">
        <f t="shared" si="11"/>
        <v>#REF!</v>
      </c>
      <c r="H74" s="297" t="e">
        <f t="shared" si="12"/>
        <v>#REF!</v>
      </c>
    </row>
    <row r="75" spans="1:218" ht="13.8" thickBot="1">
      <c r="C75" s="84" t="str">
        <f>' PARAMETERS'!B15</f>
        <v>Organisatie 4</v>
      </c>
      <c r="D75" s="324">
        <f>' PARAMETERS'!C15</f>
        <v>0</v>
      </c>
      <c r="E75" s="297" t="e">
        <f t="shared" si="9"/>
        <v>#REF!</v>
      </c>
      <c r="F75" s="297" t="e">
        <f t="shared" si="10"/>
        <v>#REF!</v>
      </c>
      <c r="G75" s="297" t="e">
        <f t="shared" si="11"/>
        <v>#REF!</v>
      </c>
      <c r="H75" s="297" t="e">
        <f t="shared" si="12"/>
        <v>#REF!</v>
      </c>
    </row>
    <row r="76" spans="1:218" ht="13.8" thickBot="1">
      <c r="C76" s="84" t="str">
        <f>' PARAMETERS'!B16</f>
        <v>Organisatie 5</v>
      </c>
      <c r="D76" s="324">
        <f>' PARAMETERS'!C16</f>
        <v>0</v>
      </c>
      <c r="E76" s="297" t="e">
        <f t="shared" si="9"/>
        <v>#REF!</v>
      </c>
      <c r="F76" s="297" t="e">
        <f t="shared" si="10"/>
        <v>#REF!</v>
      </c>
      <c r="G76" s="297" t="e">
        <f t="shared" si="11"/>
        <v>#REF!</v>
      </c>
      <c r="H76" s="297" t="e">
        <f t="shared" si="12"/>
        <v>#REF!</v>
      </c>
    </row>
    <row r="77" spans="1:218" ht="13.8" thickBot="1">
      <c r="C77" s="84" t="str">
        <f>' PARAMETERS'!B17</f>
        <v>Organisatie 6</v>
      </c>
      <c r="D77" s="324">
        <f>' PARAMETERS'!C17</f>
        <v>0</v>
      </c>
      <c r="E77" s="297" t="e">
        <f t="shared" si="9"/>
        <v>#REF!</v>
      </c>
      <c r="F77" s="297" t="e">
        <f t="shared" si="10"/>
        <v>#REF!</v>
      </c>
      <c r="G77" s="297" t="e">
        <f t="shared" si="11"/>
        <v>#REF!</v>
      </c>
      <c r="H77" s="297" t="e">
        <f t="shared" si="12"/>
        <v>#REF!</v>
      </c>
    </row>
    <row r="78" spans="1:218" ht="13.8" thickBot="1">
      <c r="C78" s="84" t="str">
        <f>' PARAMETERS'!B18</f>
        <v>Organisatie 7</v>
      </c>
      <c r="D78" s="324">
        <f>' PARAMETERS'!C18</f>
        <v>0</v>
      </c>
      <c r="E78" s="297" t="e">
        <f t="shared" si="9"/>
        <v>#REF!</v>
      </c>
      <c r="F78" s="297" t="e">
        <f t="shared" si="10"/>
        <v>#REF!</v>
      </c>
      <c r="G78" s="297" t="e">
        <f t="shared" si="11"/>
        <v>#REF!</v>
      </c>
      <c r="H78" s="297" t="e">
        <f t="shared" si="12"/>
        <v>#REF!</v>
      </c>
    </row>
    <row r="79" spans="1:218" ht="13.8" thickBot="1">
      <c r="C79" s="84" t="str">
        <f>' PARAMETERS'!B19</f>
        <v>Organisatie 8</v>
      </c>
      <c r="D79" s="324">
        <f>' PARAMETERS'!C19</f>
        <v>0</v>
      </c>
      <c r="E79" s="297" t="e">
        <f t="shared" si="9"/>
        <v>#REF!</v>
      </c>
      <c r="F79" s="297" t="e">
        <f t="shared" si="10"/>
        <v>#REF!</v>
      </c>
      <c r="G79" s="297" t="e">
        <f t="shared" si="11"/>
        <v>#REF!</v>
      </c>
      <c r="H79" s="297" t="e">
        <f t="shared" si="12"/>
        <v>#REF!</v>
      </c>
    </row>
    <row r="80" spans="1:218" ht="13.8" thickBot="1">
      <c r="C80" s="84" t="str">
        <f>' PARAMETERS'!B20</f>
        <v>Organisatie 9</v>
      </c>
      <c r="D80" s="324">
        <f>' PARAMETERS'!C20</f>
        <v>0</v>
      </c>
      <c r="E80" s="297" t="e">
        <f t="shared" si="9"/>
        <v>#REF!</v>
      </c>
      <c r="F80" s="297" t="e">
        <f t="shared" si="10"/>
        <v>#REF!</v>
      </c>
      <c r="G80" s="297" t="e">
        <f t="shared" si="11"/>
        <v>#REF!</v>
      </c>
      <c r="H80" s="297" t="e">
        <f t="shared" si="12"/>
        <v>#REF!</v>
      </c>
    </row>
    <row r="81" spans="3:8" ht="13.8" thickBot="1">
      <c r="C81" s="84" t="str">
        <f>' PARAMETERS'!B21</f>
        <v>Organisatie 10</v>
      </c>
      <c r="D81" s="324">
        <f>' PARAMETERS'!C21</f>
        <v>0</v>
      </c>
      <c r="E81" s="297" t="e">
        <f t="shared" si="9"/>
        <v>#REF!</v>
      </c>
      <c r="F81" s="297" t="e">
        <f t="shared" si="10"/>
        <v>#REF!</v>
      </c>
      <c r="G81" s="297" t="e">
        <f t="shared" si="11"/>
        <v>#REF!</v>
      </c>
      <c r="H81" s="297" t="e">
        <f t="shared" si="12"/>
        <v>#REF!</v>
      </c>
    </row>
    <row r="82" spans="3:8" ht="13.8" thickBot="1">
      <c r="C82" s="84" t="str">
        <f>' PARAMETERS'!B22</f>
        <v>Organisatie 11</v>
      </c>
      <c r="D82" s="324">
        <f>' PARAMETERS'!C22</f>
        <v>0</v>
      </c>
      <c r="E82" s="297" t="e">
        <f t="shared" si="9"/>
        <v>#REF!</v>
      </c>
      <c r="F82" s="297" t="e">
        <f t="shared" si="10"/>
        <v>#REF!</v>
      </c>
      <c r="G82" s="297" t="e">
        <f t="shared" si="11"/>
        <v>#REF!</v>
      </c>
      <c r="H82" s="297" t="e">
        <f t="shared" si="12"/>
        <v>#REF!</v>
      </c>
    </row>
    <row r="83" spans="3:8" ht="13.8" thickBot="1">
      <c r="C83" s="84" t="str">
        <f>' PARAMETERS'!B23</f>
        <v>Organisatie 12</v>
      </c>
      <c r="D83" s="324">
        <f>' PARAMETERS'!C23</f>
        <v>0</v>
      </c>
      <c r="E83" s="297" t="e">
        <f t="shared" si="9"/>
        <v>#REF!</v>
      </c>
      <c r="F83" s="297" t="e">
        <f t="shared" si="10"/>
        <v>#REF!</v>
      </c>
      <c r="G83" s="297" t="e">
        <f t="shared" si="11"/>
        <v>#REF!</v>
      </c>
      <c r="H83" s="297" t="e">
        <f t="shared" si="12"/>
        <v>#REF!</v>
      </c>
    </row>
    <row r="84" spans="3:8" ht="13.8" thickBot="1">
      <c r="C84" s="84" t="str">
        <f>' PARAMETERS'!B24</f>
        <v>Organisatie 13</v>
      </c>
      <c r="D84" s="324">
        <f>' PARAMETERS'!C24</f>
        <v>0</v>
      </c>
      <c r="E84" s="297" t="e">
        <f t="shared" si="9"/>
        <v>#REF!</v>
      </c>
      <c r="F84" s="297" t="e">
        <f t="shared" si="10"/>
        <v>#REF!</v>
      </c>
      <c r="G84" s="297" t="e">
        <f t="shared" si="11"/>
        <v>#REF!</v>
      </c>
      <c r="H84" s="297" t="e">
        <f t="shared" si="12"/>
        <v>#REF!</v>
      </c>
    </row>
    <row r="85" spans="3:8" ht="13.8" thickBot="1">
      <c r="C85" s="84" t="str">
        <f>' PARAMETERS'!B25</f>
        <v>Organisatie 14</v>
      </c>
      <c r="D85" s="324">
        <f>' PARAMETERS'!C25</f>
        <v>0</v>
      </c>
      <c r="E85" s="297" t="e">
        <f t="shared" si="9"/>
        <v>#REF!</v>
      </c>
      <c r="F85" s="297" t="e">
        <f t="shared" si="10"/>
        <v>#REF!</v>
      </c>
      <c r="G85" s="297" t="e">
        <f t="shared" si="11"/>
        <v>#REF!</v>
      </c>
      <c r="H85" s="297" t="e">
        <f t="shared" si="12"/>
        <v>#REF!</v>
      </c>
    </row>
    <row r="86" spans="3:8" ht="13.8" thickBot="1">
      <c r="C86" s="84" t="str">
        <f>' PARAMETERS'!B26</f>
        <v>Organisatie 15</v>
      </c>
      <c r="D86" s="324">
        <f>' PARAMETERS'!C26</f>
        <v>0</v>
      </c>
      <c r="E86" s="297" t="e">
        <f t="shared" si="9"/>
        <v>#REF!</v>
      </c>
      <c r="F86" s="297" t="e">
        <f t="shared" si="10"/>
        <v>#REF!</v>
      </c>
      <c r="G86" s="297" t="e">
        <f t="shared" si="11"/>
        <v>#REF!</v>
      </c>
      <c r="H86" s="297" t="e">
        <f t="shared" si="12"/>
        <v>#REF!</v>
      </c>
    </row>
    <row r="87" spans="3:8" ht="13.8" thickBot="1">
      <c r="C87" s="84" t="str">
        <f>' PARAMETERS'!B27</f>
        <v>Organisatie 16</v>
      </c>
      <c r="D87" s="324">
        <f>' PARAMETERS'!C27</f>
        <v>0</v>
      </c>
      <c r="E87" s="297" t="e">
        <f t="shared" si="9"/>
        <v>#REF!</v>
      </c>
      <c r="F87" s="297" t="e">
        <f t="shared" si="10"/>
        <v>#REF!</v>
      </c>
      <c r="G87" s="297" t="e">
        <f t="shared" si="11"/>
        <v>#REF!</v>
      </c>
      <c r="H87" s="297" t="e">
        <f t="shared" si="12"/>
        <v>#REF!</v>
      </c>
    </row>
    <row r="88" spans="3:8" ht="13.8" thickBot="1">
      <c r="C88" s="84" t="str">
        <f>' PARAMETERS'!B28</f>
        <v>Organisatie 17</v>
      </c>
      <c r="D88" s="324">
        <f>' PARAMETERS'!C28</f>
        <v>0</v>
      </c>
      <c r="E88" s="297" t="e">
        <f t="shared" si="9"/>
        <v>#REF!</v>
      </c>
      <c r="F88" s="297" t="e">
        <f t="shared" si="10"/>
        <v>#REF!</v>
      </c>
      <c r="G88" s="297" t="e">
        <f t="shared" si="11"/>
        <v>#REF!</v>
      </c>
      <c r="H88" s="297" t="e">
        <f t="shared" si="12"/>
        <v>#REF!</v>
      </c>
    </row>
    <row r="89" spans="3:8" ht="13.8" thickBot="1">
      <c r="C89" s="84" t="str">
        <f>' PARAMETERS'!B29</f>
        <v>Organisatie 18</v>
      </c>
      <c r="D89" s="324">
        <f>' PARAMETERS'!C29</f>
        <v>0</v>
      </c>
      <c r="E89" s="297" t="e">
        <f t="shared" si="9"/>
        <v>#REF!</v>
      </c>
      <c r="F89" s="297" t="e">
        <f t="shared" si="10"/>
        <v>#REF!</v>
      </c>
      <c r="G89" s="297" t="e">
        <f t="shared" si="11"/>
        <v>#REF!</v>
      </c>
      <c r="H89" s="297" t="e">
        <f t="shared" si="12"/>
        <v>#REF!</v>
      </c>
    </row>
    <row r="90" spans="3:8" ht="13.8" thickBot="1">
      <c r="C90" s="84" t="str">
        <f>' PARAMETERS'!B30</f>
        <v>Organisatie 19</v>
      </c>
      <c r="D90" s="324">
        <f>' PARAMETERS'!C30</f>
        <v>0</v>
      </c>
      <c r="E90" s="297" t="e">
        <f t="shared" si="9"/>
        <v>#REF!</v>
      </c>
      <c r="F90" s="297" t="e">
        <f t="shared" si="10"/>
        <v>#REF!</v>
      </c>
      <c r="G90" s="297" t="e">
        <f t="shared" si="11"/>
        <v>#REF!</v>
      </c>
      <c r="H90" s="297" t="e">
        <f t="shared" si="12"/>
        <v>#REF!</v>
      </c>
    </row>
    <row r="91" spans="3:8" ht="13.8" thickBot="1">
      <c r="C91" s="84" t="str">
        <f>' PARAMETERS'!B31</f>
        <v>Organisatie 20</v>
      </c>
      <c r="D91" s="324">
        <f>' PARAMETERS'!C31</f>
        <v>0</v>
      </c>
      <c r="E91" s="297" t="e">
        <f t="shared" si="9"/>
        <v>#REF!</v>
      </c>
      <c r="F91" s="297" t="e">
        <f t="shared" si="10"/>
        <v>#REF!</v>
      </c>
      <c r="G91" s="297" t="e">
        <f t="shared" si="11"/>
        <v>#REF!</v>
      </c>
      <c r="H91" s="297" t="e">
        <f t="shared" si="12"/>
        <v>#REF!</v>
      </c>
    </row>
    <row r="92" spans="3:8" ht="14.4" thickBot="1">
      <c r="C92" s="85" t="s">
        <v>95</v>
      </c>
      <c r="D92" s="87">
        <f t="shared" ref="D92:H92" si="13">SUM(D72:D91)</f>
        <v>0</v>
      </c>
      <c r="E92" s="298" t="e">
        <f t="shared" si="13"/>
        <v>#REF!</v>
      </c>
      <c r="F92" s="298" t="e">
        <f t="shared" si="13"/>
        <v>#REF!</v>
      </c>
      <c r="G92" s="299" t="e">
        <f t="shared" si="13"/>
        <v>#REF!</v>
      </c>
      <c r="H92" s="299" t="e">
        <f t="shared" si="13"/>
        <v>#REF!</v>
      </c>
    </row>
    <row r="93" spans="3:8" ht="13.8" thickBot="1"/>
    <row r="94" spans="3:8" ht="42.75" customHeight="1" thickBot="1">
      <c r="C94" s="86" t="str">
        <f>C54</f>
        <v>Variabele bijdragen deelnemers (pluspakket)</v>
      </c>
      <c r="D94" s="88" t="s">
        <v>427</v>
      </c>
      <c r="E94" s="301">
        <f>$E$6</f>
        <v>2019</v>
      </c>
      <c r="F94" s="302">
        <f>E94+1</f>
        <v>2020</v>
      </c>
      <c r="G94" s="302">
        <f t="shared" ref="G94:H94" si="14">F94+1</f>
        <v>2021</v>
      </c>
      <c r="H94" s="302">
        <f t="shared" si="14"/>
        <v>2022</v>
      </c>
    </row>
    <row r="95" spans="3:8" ht="13.8" thickBot="1">
      <c r="C95" s="84" t="str">
        <f>' PARAMETERS'!B12</f>
        <v>Organisatie 1</v>
      </c>
      <c r="D95" s="614">
        <v>0</v>
      </c>
      <c r="E95" s="615" t="e">
        <f t="shared" ref="E95:E114" si="15">$E$53*D95</f>
        <v>#REF!</v>
      </c>
      <c r="F95" s="615" t="e">
        <f t="shared" ref="F95:F114" si="16">$E$53*E95</f>
        <v>#REF!</v>
      </c>
      <c r="G95" s="615" t="e">
        <f t="shared" ref="G95:G114" si="17">$E$53*F95</f>
        <v>#REF!</v>
      </c>
      <c r="H95" s="615" t="e">
        <f t="shared" ref="H95:H114" si="18">$E$53*G95</f>
        <v>#REF!</v>
      </c>
    </row>
    <row r="96" spans="3:8" ht="13.8" thickBot="1">
      <c r="C96" s="84" t="str">
        <f>' PARAMETERS'!B13</f>
        <v>Organisatie 2</v>
      </c>
      <c r="D96" s="614">
        <v>0</v>
      </c>
      <c r="E96" s="615" t="e">
        <f t="shared" si="15"/>
        <v>#REF!</v>
      </c>
      <c r="F96" s="615" t="e">
        <f t="shared" si="16"/>
        <v>#REF!</v>
      </c>
      <c r="G96" s="615" t="e">
        <f t="shared" si="17"/>
        <v>#REF!</v>
      </c>
      <c r="H96" s="615" t="e">
        <f t="shared" si="18"/>
        <v>#REF!</v>
      </c>
    </row>
    <row r="97" spans="3:8" ht="13.8" thickBot="1">
      <c r="C97" s="84" t="str">
        <f>' PARAMETERS'!B14</f>
        <v>Organisatie 3</v>
      </c>
      <c r="D97" s="614">
        <v>0</v>
      </c>
      <c r="E97" s="615" t="e">
        <f t="shared" si="15"/>
        <v>#REF!</v>
      </c>
      <c r="F97" s="615" t="e">
        <f t="shared" si="16"/>
        <v>#REF!</v>
      </c>
      <c r="G97" s="615" t="e">
        <f t="shared" si="17"/>
        <v>#REF!</v>
      </c>
      <c r="H97" s="615" t="e">
        <f t="shared" si="18"/>
        <v>#REF!</v>
      </c>
    </row>
    <row r="98" spans="3:8" ht="13.8" thickBot="1">
      <c r="C98" s="84" t="str">
        <f>' PARAMETERS'!B15</f>
        <v>Organisatie 4</v>
      </c>
      <c r="D98" s="614">
        <v>0</v>
      </c>
      <c r="E98" s="615" t="e">
        <f t="shared" si="15"/>
        <v>#REF!</v>
      </c>
      <c r="F98" s="615" t="e">
        <f t="shared" si="16"/>
        <v>#REF!</v>
      </c>
      <c r="G98" s="615" t="e">
        <f t="shared" si="17"/>
        <v>#REF!</v>
      </c>
      <c r="H98" s="615" t="e">
        <f t="shared" si="18"/>
        <v>#REF!</v>
      </c>
    </row>
    <row r="99" spans="3:8" ht="13.8" thickBot="1">
      <c r="C99" s="84" t="str">
        <f>' PARAMETERS'!B16</f>
        <v>Organisatie 5</v>
      </c>
      <c r="D99" s="614">
        <v>0</v>
      </c>
      <c r="E99" s="615" t="e">
        <f t="shared" si="15"/>
        <v>#REF!</v>
      </c>
      <c r="F99" s="615" t="e">
        <f t="shared" si="16"/>
        <v>#REF!</v>
      </c>
      <c r="G99" s="615" t="e">
        <f t="shared" si="17"/>
        <v>#REF!</v>
      </c>
      <c r="H99" s="615" t="e">
        <f t="shared" si="18"/>
        <v>#REF!</v>
      </c>
    </row>
    <row r="100" spans="3:8" ht="13.8" thickBot="1">
      <c r="C100" s="84" t="str">
        <f>' PARAMETERS'!B17</f>
        <v>Organisatie 6</v>
      </c>
      <c r="D100" s="614">
        <v>0</v>
      </c>
      <c r="E100" s="615" t="e">
        <f t="shared" si="15"/>
        <v>#REF!</v>
      </c>
      <c r="F100" s="615" t="e">
        <f t="shared" si="16"/>
        <v>#REF!</v>
      </c>
      <c r="G100" s="615" t="e">
        <f t="shared" si="17"/>
        <v>#REF!</v>
      </c>
      <c r="H100" s="615" t="e">
        <f t="shared" si="18"/>
        <v>#REF!</v>
      </c>
    </row>
    <row r="101" spans="3:8" ht="13.8" thickBot="1">
      <c r="C101" s="84" t="str">
        <f>' PARAMETERS'!B18</f>
        <v>Organisatie 7</v>
      </c>
      <c r="D101" s="614">
        <v>0</v>
      </c>
      <c r="E101" s="615" t="e">
        <f t="shared" si="15"/>
        <v>#REF!</v>
      </c>
      <c r="F101" s="615" t="e">
        <f t="shared" si="16"/>
        <v>#REF!</v>
      </c>
      <c r="G101" s="615" t="e">
        <f t="shared" si="17"/>
        <v>#REF!</v>
      </c>
      <c r="H101" s="615" t="e">
        <f t="shared" si="18"/>
        <v>#REF!</v>
      </c>
    </row>
    <row r="102" spans="3:8" ht="13.8" thickBot="1">
      <c r="C102" s="84" t="str">
        <f>' PARAMETERS'!B19</f>
        <v>Organisatie 8</v>
      </c>
      <c r="D102" s="614">
        <v>0</v>
      </c>
      <c r="E102" s="615" t="e">
        <f t="shared" si="15"/>
        <v>#REF!</v>
      </c>
      <c r="F102" s="615" t="e">
        <f t="shared" si="16"/>
        <v>#REF!</v>
      </c>
      <c r="G102" s="615" t="e">
        <f t="shared" si="17"/>
        <v>#REF!</v>
      </c>
      <c r="H102" s="615" t="e">
        <f t="shared" si="18"/>
        <v>#REF!</v>
      </c>
    </row>
    <row r="103" spans="3:8" ht="13.8" thickBot="1">
      <c r="C103" s="84" t="str">
        <f>' PARAMETERS'!B20</f>
        <v>Organisatie 9</v>
      </c>
      <c r="D103" s="614">
        <v>0</v>
      </c>
      <c r="E103" s="615" t="e">
        <f t="shared" si="15"/>
        <v>#REF!</v>
      </c>
      <c r="F103" s="615" t="e">
        <f t="shared" si="16"/>
        <v>#REF!</v>
      </c>
      <c r="G103" s="615" t="e">
        <f t="shared" si="17"/>
        <v>#REF!</v>
      </c>
      <c r="H103" s="615" t="e">
        <f t="shared" si="18"/>
        <v>#REF!</v>
      </c>
    </row>
    <row r="104" spans="3:8" ht="13.8" thickBot="1">
      <c r="C104" s="84" t="str">
        <f>' PARAMETERS'!B21</f>
        <v>Organisatie 10</v>
      </c>
      <c r="D104" s="614">
        <v>0</v>
      </c>
      <c r="E104" s="615" t="e">
        <f t="shared" si="15"/>
        <v>#REF!</v>
      </c>
      <c r="F104" s="615" t="e">
        <f t="shared" si="16"/>
        <v>#REF!</v>
      </c>
      <c r="G104" s="615" t="e">
        <f t="shared" si="17"/>
        <v>#REF!</v>
      </c>
      <c r="H104" s="615" t="e">
        <f t="shared" si="18"/>
        <v>#REF!</v>
      </c>
    </row>
    <row r="105" spans="3:8" ht="13.8" thickBot="1">
      <c r="C105" s="84" t="str">
        <f>' PARAMETERS'!B22</f>
        <v>Organisatie 11</v>
      </c>
      <c r="D105" s="614">
        <v>0</v>
      </c>
      <c r="E105" s="615" t="e">
        <f t="shared" si="15"/>
        <v>#REF!</v>
      </c>
      <c r="F105" s="615" t="e">
        <f t="shared" si="16"/>
        <v>#REF!</v>
      </c>
      <c r="G105" s="615" t="e">
        <f t="shared" si="17"/>
        <v>#REF!</v>
      </c>
      <c r="H105" s="615" t="e">
        <f t="shared" si="18"/>
        <v>#REF!</v>
      </c>
    </row>
    <row r="106" spans="3:8" ht="13.8" thickBot="1">
      <c r="C106" s="84" t="str">
        <f>' PARAMETERS'!B23</f>
        <v>Organisatie 12</v>
      </c>
      <c r="D106" s="614">
        <v>0</v>
      </c>
      <c r="E106" s="615" t="e">
        <f t="shared" si="15"/>
        <v>#REF!</v>
      </c>
      <c r="F106" s="615" t="e">
        <f t="shared" si="16"/>
        <v>#REF!</v>
      </c>
      <c r="G106" s="615" t="e">
        <f t="shared" si="17"/>
        <v>#REF!</v>
      </c>
      <c r="H106" s="615" t="e">
        <f t="shared" si="18"/>
        <v>#REF!</v>
      </c>
    </row>
    <row r="107" spans="3:8" ht="13.8" thickBot="1">
      <c r="C107" s="84" t="str">
        <f>' PARAMETERS'!B24</f>
        <v>Organisatie 13</v>
      </c>
      <c r="D107" s="614">
        <v>0</v>
      </c>
      <c r="E107" s="615" t="e">
        <f t="shared" si="15"/>
        <v>#REF!</v>
      </c>
      <c r="F107" s="615" t="e">
        <f t="shared" si="16"/>
        <v>#REF!</v>
      </c>
      <c r="G107" s="615" t="e">
        <f t="shared" si="17"/>
        <v>#REF!</v>
      </c>
      <c r="H107" s="615" t="e">
        <f t="shared" si="18"/>
        <v>#REF!</v>
      </c>
    </row>
    <row r="108" spans="3:8" ht="13.8" thickBot="1">
      <c r="C108" s="84" t="str">
        <f>' PARAMETERS'!B25</f>
        <v>Organisatie 14</v>
      </c>
      <c r="D108" s="614">
        <v>0</v>
      </c>
      <c r="E108" s="615" t="e">
        <f t="shared" si="15"/>
        <v>#REF!</v>
      </c>
      <c r="F108" s="615" t="e">
        <f t="shared" si="16"/>
        <v>#REF!</v>
      </c>
      <c r="G108" s="615" t="e">
        <f t="shared" si="17"/>
        <v>#REF!</v>
      </c>
      <c r="H108" s="615" t="e">
        <f t="shared" si="18"/>
        <v>#REF!</v>
      </c>
    </row>
    <row r="109" spans="3:8" ht="13.8" thickBot="1">
      <c r="C109" s="84" t="str">
        <f>' PARAMETERS'!B26</f>
        <v>Organisatie 15</v>
      </c>
      <c r="D109" s="614">
        <v>0</v>
      </c>
      <c r="E109" s="615" t="e">
        <f t="shared" si="15"/>
        <v>#REF!</v>
      </c>
      <c r="F109" s="615" t="e">
        <f t="shared" si="16"/>
        <v>#REF!</v>
      </c>
      <c r="G109" s="615" t="e">
        <f t="shared" si="17"/>
        <v>#REF!</v>
      </c>
      <c r="H109" s="615" t="e">
        <f t="shared" si="18"/>
        <v>#REF!</v>
      </c>
    </row>
    <row r="110" spans="3:8" ht="13.8" thickBot="1">
      <c r="C110" s="84" t="str">
        <f>' PARAMETERS'!B27</f>
        <v>Organisatie 16</v>
      </c>
      <c r="D110" s="614">
        <v>0</v>
      </c>
      <c r="E110" s="615" t="e">
        <f t="shared" si="15"/>
        <v>#REF!</v>
      </c>
      <c r="F110" s="615" t="e">
        <f t="shared" si="16"/>
        <v>#REF!</v>
      </c>
      <c r="G110" s="615" t="e">
        <f t="shared" si="17"/>
        <v>#REF!</v>
      </c>
      <c r="H110" s="615" t="e">
        <f t="shared" si="18"/>
        <v>#REF!</v>
      </c>
    </row>
    <row r="111" spans="3:8" ht="13.8" thickBot="1">
      <c r="C111" s="84" t="str">
        <f>' PARAMETERS'!B28</f>
        <v>Organisatie 17</v>
      </c>
      <c r="D111" s="614">
        <v>0</v>
      </c>
      <c r="E111" s="615" t="e">
        <f t="shared" si="15"/>
        <v>#REF!</v>
      </c>
      <c r="F111" s="615" t="e">
        <f t="shared" si="16"/>
        <v>#REF!</v>
      </c>
      <c r="G111" s="615" t="e">
        <f t="shared" si="17"/>
        <v>#REF!</v>
      </c>
      <c r="H111" s="615" t="e">
        <f t="shared" si="18"/>
        <v>#REF!</v>
      </c>
    </row>
    <row r="112" spans="3:8" ht="13.8" thickBot="1">
      <c r="C112" s="84" t="str">
        <f>' PARAMETERS'!B29</f>
        <v>Organisatie 18</v>
      </c>
      <c r="D112" s="614">
        <v>0</v>
      </c>
      <c r="E112" s="297" t="e">
        <f t="shared" si="15"/>
        <v>#REF!</v>
      </c>
      <c r="F112" s="297" t="e">
        <f t="shared" si="16"/>
        <v>#REF!</v>
      </c>
      <c r="G112" s="297" t="e">
        <f t="shared" si="17"/>
        <v>#REF!</v>
      </c>
      <c r="H112" s="297" t="e">
        <f t="shared" si="18"/>
        <v>#REF!</v>
      </c>
    </row>
    <row r="113" spans="3:8" ht="13.8" thickBot="1">
      <c r="C113" s="84" t="str">
        <f>' PARAMETERS'!B30</f>
        <v>Organisatie 19</v>
      </c>
      <c r="D113" s="614">
        <v>0</v>
      </c>
      <c r="E113" s="297" t="e">
        <f t="shared" si="15"/>
        <v>#REF!</v>
      </c>
      <c r="F113" s="297" t="e">
        <f t="shared" si="16"/>
        <v>#REF!</v>
      </c>
      <c r="G113" s="297" t="e">
        <f t="shared" si="17"/>
        <v>#REF!</v>
      </c>
      <c r="H113" s="297" t="e">
        <f t="shared" si="18"/>
        <v>#REF!</v>
      </c>
    </row>
    <row r="114" spans="3:8" ht="13.8" thickBot="1">
      <c r="C114" s="84" t="str">
        <f>' PARAMETERS'!B31</f>
        <v>Organisatie 20</v>
      </c>
      <c r="D114" s="614">
        <v>0</v>
      </c>
      <c r="E114" s="297" t="e">
        <f t="shared" si="15"/>
        <v>#REF!</v>
      </c>
      <c r="F114" s="297" t="e">
        <f t="shared" si="16"/>
        <v>#REF!</v>
      </c>
      <c r="G114" s="297" t="e">
        <f t="shared" si="17"/>
        <v>#REF!</v>
      </c>
      <c r="H114" s="297" t="e">
        <f t="shared" si="18"/>
        <v>#REF!</v>
      </c>
    </row>
    <row r="115" spans="3:8" ht="13.8" thickBot="1">
      <c r="C115" s="85" t="s">
        <v>95</v>
      </c>
      <c r="D115" s="614">
        <f>SUM(D95:D114)</f>
        <v>0</v>
      </c>
      <c r="E115" s="298" t="e">
        <f t="shared" ref="E115:H115" si="19">SUM(E95:E114)</f>
        <v>#REF!</v>
      </c>
      <c r="F115" s="298" t="e">
        <f t="shared" si="19"/>
        <v>#REF!</v>
      </c>
      <c r="G115" s="298" t="e">
        <f t="shared" si="19"/>
        <v>#REF!</v>
      </c>
      <c r="H115" s="298" t="e">
        <f t="shared" si="19"/>
        <v>#REF!</v>
      </c>
    </row>
    <row r="116" spans="3:8" s="329" customFormat="1">
      <c r="E116" s="358"/>
      <c r="F116" s="358"/>
      <c r="G116" s="358"/>
      <c r="H116" s="358"/>
    </row>
    <row r="117" spans="3:8" s="329" customFormat="1">
      <c r="E117" s="358"/>
      <c r="F117" s="358"/>
      <c r="G117" s="358"/>
      <c r="H117" s="358"/>
    </row>
    <row r="118" spans="3:8" s="329" customFormat="1">
      <c r="E118" s="358"/>
      <c r="F118" s="358"/>
      <c r="G118" s="358"/>
      <c r="H118" s="358"/>
    </row>
    <row r="119" spans="3:8" s="329" customFormat="1">
      <c r="E119" s="358"/>
      <c r="F119" s="358"/>
      <c r="G119" s="358"/>
      <c r="H119" s="358"/>
    </row>
    <row r="120" spans="3:8" s="329" customFormat="1">
      <c r="E120" s="358"/>
      <c r="F120" s="358"/>
      <c r="G120" s="358"/>
      <c r="H120" s="358"/>
    </row>
    <row r="121" spans="3:8" s="329" customFormat="1">
      <c r="E121" s="358"/>
      <c r="F121" s="358"/>
      <c r="G121" s="358"/>
      <c r="H121" s="358"/>
    </row>
    <row r="122" spans="3:8" s="329" customFormat="1">
      <c r="E122" s="358"/>
      <c r="F122" s="358"/>
      <c r="G122" s="358"/>
      <c r="H122" s="358"/>
    </row>
    <row r="123" spans="3:8" s="329" customFormat="1">
      <c r="E123" s="358"/>
      <c r="F123" s="358"/>
      <c r="G123" s="358"/>
      <c r="H123" s="358"/>
    </row>
    <row r="124" spans="3:8" s="329" customFormat="1">
      <c r="E124" s="358"/>
      <c r="F124" s="358"/>
      <c r="G124" s="358"/>
      <c r="H124" s="358"/>
    </row>
    <row r="125" spans="3:8" s="329" customFormat="1">
      <c r="E125" s="358"/>
      <c r="F125" s="358"/>
      <c r="G125" s="358"/>
      <c r="H125" s="358"/>
    </row>
    <row r="126" spans="3:8" s="329" customFormat="1">
      <c r="E126" s="358"/>
      <c r="F126" s="358"/>
      <c r="G126" s="358"/>
      <c r="H126" s="358"/>
    </row>
    <row r="127" spans="3:8" s="329" customFormat="1">
      <c r="E127" s="358"/>
      <c r="F127" s="358"/>
      <c r="G127" s="358"/>
      <c r="H127" s="358"/>
    </row>
    <row r="128" spans="3:8" s="329" customFormat="1">
      <c r="E128" s="358"/>
      <c r="F128" s="358"/>
      <c r="G128" s="358"/>
      <c r="H128" s="358"/>
    </row>
    <row r="129" spans="5:8" s="329" customFormat="1">
      <c r="E129" s="358"/>
      <c r="F129" s="358"/>
      <c r="G129" s="358"/>
      <c r="H129" s="358"/>
    </row>
    <row r="130" spans="5:8" s="329" customFormat="1">
      <c r="E130" s="358"/>
      <c r="F130" s="358"/>
      <c r="G130" s="358"/>
      <c r="H130" s="358"/>
    </row>
    <row r="131" spans="5:8" s="329" customFormat="1">
      <c r="E131" s="358"/>
      <c r="F131" s="358"/>
      <c r="G131" s="358"/>
      <c r="H131" s="358"/>
    </row>
    <row r="132" spans="5:8" s="329" customFormat="1">
      <c r="E132" s="358"/>
      <c r="F132" s="358"/>
      <c r="G132" s="358"/>
      <c r="H132" s="358"/>
    </row>
    <row r="133" spans="5:8" s="329" customFormat="1">
      <c r="E133" s="358"/>
      <c r="F133" s="358"/>
      <c r="G133" s="358"/>
      <c r="H133" s="358"/>
    </row>
    <row r="134" spans="5:8" s="329" customFormat="1">
      <c r="E134" s="358"/>
      <c r="F134" s="358"/>
      <c r="G134" s="358"/>
      <c r="H134" s="358"/>
    </row>
    <row r="135" spans="5:8" s="329" customFormat="1">
      <c r="E135" s="358"/>
      <c r="F135" s="358"/>
      <c r="G135" s="358"/>
      <c r="H135" s="358"/>
    </row>
    <row r="136" spans="5:8" s="329" customFormat="1">
      <c r="E136" s="358"/>
      <c r="F136" s="358"/>
      <c r="G136" s="358"/>
      <c r="H136" s="358"/>
    </row>
    <row r="137" spans="5:8" s="329" customFormat="1">
      <c r="E137" s="358"/>
      <c r="F137" s="358"/>
      <c r="G137" s="358"/>
      <c r="H137" s="358"/>
    </row>
    <row r="138" spans="5:8" s="329" customFormat="1">
      <c r="E138" s="358"/>
      <c r="F138" s="358"/>
      <c r="G138" s="358"/>
      <c r="H138" s="358"/>
    </row>
    <row r="139" spans="5:8" s="329" customFormat="1">
      <c r="E139" s="358"/>
      <c r="F139" s="358"/>
      <c r="G139" s="358"/>
      <c r="H139" s="358"/>
    </row>
    <row r="140" spans="5:8" s="329" customFormat="1">
      <c r="E140" s="358"/>
      <c r="F140" s="358"/>
      <c r="G140" s="358"/>
      <c r="H140" s="358"/>
    </row>
    <row r="141" spans="5:8" s="329" customFormat="1">
      <c r="E141" s="358"/>
      <c r="F141" s="358"/>
      <c r="G141" s="358"/>
      <c r="H141" s="358"/>
    </row>
    <row r="142" spans="5:8" s="329" customFormat="1">
      <c r="E142" s="358"/>
      <c r="F142" s="358"/>
      <c r="G142" s="358"/>
      <c r="H142" s="358"/>
    </row>
    <row r="143" spans="5:8" s="329" customFormat="1">
      <c r="E143" s="358"/>
      <c r="F143" s="358"/>
      <c r="G143" s="358"/>
      <c r="H143" s="358"/>
    </row>
    <row r="144" spans="5:8" s="329" customFormat="1">
      <c r="E144" s="358"/>
      <c r="F144" s="358"/>
      <c r="G144" s="358"/>
      <c r="H144" s="358"/>
    </row>
    <row r="145" spans="5:8" s="329" customFormat="1">
      <c r="E145" s="358"/>
      <c r="F145" s="358"/>
      <c r="G145" s="358"/>
      <c r="H145" s="358"/>
    </row>
    <row r="146" spans="5:8" s="329" customFormat="1">
      <c r="E146" s="358"/>
      <c r="F146" s="358"/>
      <c r="G146" s="358"/>
      <c r="H146" s="358"/>
    </row>
    <row r="147" spans="5:8" s="329" customFormat="1">
      <c r="E147" s="358"/>
      <c r="F147" s="358"/>
      <c r="G147" s="358"/>
      <c r="H147" s="358"/>
    </row>
    <row r="148" spans="5:8" s="329" customFormat="1">
      <c r="E148" s="358"/>
      <c r="F148" s="358"/>
      <c r="G148" s="358"/>
      <c r="H148" s="358"/>
    </row>
    <row r="149" spans="5:8" s="329" customFormat="1">
      <c r="E149" s="358"/>
      <c r="F149" s="358"/>
      <c r="G149" s="358"/>
      <c r="H149" s="358"/>
    </row>
    <row r="150" spans="5:8" s="329" customFormat="1">
      <c r="E150" s="358"/>
      <c r="F150" s="358"/>
      <c r="G150" s="358"/>
      <c r="H150" s="358"/>
    </row>
    <row r="151" spans="5:8" s="329" customFormat="1">
      <c r="E151" s="358"/>
      <c r="F151" s="358"/>
      <c r="G151" s="358"/>
      <c r="H151" s="358"/>
    </row>
    <row r="152" spans="5:8" s="329" customFormat="1">
      <c r="E152" s="358"/>
      <c r="F152" s="358"/>
      <c r="G152" s="358"/>
      <c r="H152" s="358"/>
    </row>
    <row r="153" spans="5:8" s="329" customFormat="1">
      <c r="E153" s="358"/>
      <c r="F153" s="358"/>
      <c r="G153" s="358"/>
      <c r="H153" s="358"/>
    </row>
    <row r="154" spans="5:8" s="329" customFormat="1">
      <c r="E154" s="358"/>
      <c r="F154" s="358"/>
      <c r="G154" s="358"/>
      <c r="H154" s="358"/>
    </row>
    <row r="155" spans="5:8" s="329" customFormat="1">
      <c r="E155" s="358"/>
      <c r="F155" s="358"/>
      <c r="G155" s="358"/>
      <c r="H155" s="358"/>
    </row>
    <row r="156" spans="5:8" s="329" customFormat="1">
      <c r="E156" s="358"/>
      <c r="F156" s="358"/>
      <c r="G156" s="358"/>
      <c r="H156" s="358"/>
    </row>
    <row r="157" spans="5:8" s="329" customFormat="1">
      <c r="E157" s="358"/>
      <c r="F157" s="358"/>
      <c r="G157" s="358"/>
      <c r="H157" s="358"/>
    </row>
    <row r="158" spans="5:8" s="329" customFormat="1">
      <c r="E158" s="358"/>
      <c r="F158" s="358"/>
      <c r="G158" s="358"/>
      <c r="H158" s="358"/>
    </row>
    <row r="159" spans="5:8" s="329" customFormat="1">
      <c r="E159" s="358"/>
      <c r="F159" s="358"/>
      <c r="G159" s="358"/>
      <c r="H159" s="358"/>
    </row>
    <row r="160" spans="5:8" s="329" customFormat="1">
      <c r="E160" s="358"/>
      <c r="F160" s="358"/>
      <c r="G160" s="358"/>
      <c r="H160" s="358"/>
    </row>
    <row r="161" spans="5:8" s="329" customFormat="1">
      <c r="E161" s="358"/>
      <c r="F161" s="358"/>
      <c r="G161" s="358"/>
      <c r="H161" s="358"/>
    </row>
    <row r="162" spans="5:8" s="329" customFormat="1">
      <c r="E162" s="358"/>
      <c r="F162" s="358"/>
      <c r="G162" s="358"/>
      <c r="H162" s="358"/>
    </row>
    <row r="163" spans="5:8" s="329" customFormat="1">
      <c r="E163" s="358"/>
      <c r="F163" s="358"/>
      <c r="G163" s="358"/>
      <c r="H163" s="358"/>
    </row>
    <row r="164" spans="5:8" s="329" customFormat="1">
      <c r="E164" s="358"/>
      <c r="F164" s="358"/>
      <c r="G164" s="358"/>
      <c r="H164" s="358"/>
    </row>
    <row r="165" spans="5:8" s="329" customFormat="1">
      <c r="E165" s="358"/>
      <c r="F165" s="358"/>
      <c r="G165" s="358"/>
      <c r="H165" s="358"/>
    </row>
    <row r="166" spans="5:8" s="329" customFormat="1">
      <c r="E166" s="358"/>
      <c r="F166" s="358"/>
      <c r="G166" s="358"/>
      <c r="H166" s="358"/>
    </row>
    <row r="167" spans="5:8" s="329" customFormat="1">
      <c r="E167" s="358"/>
      <c r="F167" s="358"/>
      <c r="G167" s="358"/>
      <c r="H167" s="358"/>
    </row>
    <row r="168" spans="5:8" s="329" customFormat="1">
      <c r="E168" s="358"/>
      <c r="F168" s="358"/>
      <c r="G168" s="358"/>
      <c r="H168" s="358"/>
    </row>
    <row r="169" spans="5:8" s="329" customFormat="1">
      <c r="E169" s="358"/>
      <c r="F169" s="358"/>
      <c r="G169" s="358"/>
      <c r="H169" s="358"/>
    </row>
    <row r="170" spans="5:8" s="329" customFormat="1">
      <c r="E170" s="358"/>
      <c r="F170" s="358"/>
      <c r="G170" s="358"/>
      <c r="H170" s="358"/>
    </row>
    <row r="171" spans="5:8" s="329" customFormat="1">
      <c r="E171" s="358"/>
      <c r="F171" s="358"/>
      <c r="G171" s="358"/>
      <c r="H171" s="358"/>
    </row>
    <row r="172" spans="5:8" s="329" customFormat="1">
      <c r="E172" s="358"/>
      <c r="F172" s="358"/>
      <c r="G172" s="358"/>
      <c r="H172" s="358"/>
    </row>
    <row r="173" spans="5:8" s="329" customFormat="1">
      <c r="E173" s="358"/>
      <c r="F173" s="358"/>
      <c r="G173" s="358"/>
      <c r="H173" s="358"/>
    </row>
    <row r="174" spans="5:8" s="329" customFormat="1">
      <c r="E174" s="358"/>
      <c r="F174" s="358"/>
      <c r="G174" s="358"/>
      <c r="H174" s="358"/>
    </row>
    <row r="175" spans="5:8" s="329" customFormat="1">
      <c r="E175" s="358"/>
      <c r="F175" s="358"/>
      <c r="G175" s="358"/>
      <c r="H175" s="358"/>
    </row>
    <row r="176" spans="5:8" s="329" customFormat="1">
      <c r="E176" s="358"/>
      <c r="F176" s="358"/>
      <c r="G176" s="358"/>
      <c r="H176" s="358"/>
    </row>
    <row r="177" spans="5:8" s="329" customFormat="1">
      <c r="E177" s="358"/>
      <c r="F177" s="358"/>
      <c r="G177" s="358"/>
      <c r="H177" s="358"/>
    </row>
    <row r="178" spans="5:8" s="329" customFormat="1">
      <c r="E178" s="358"/>
      <c r="F178" s="358"/>
      <c r="G178" s="358"/>
      <c r="H178" s="358"/>
    </row>
    <row r="179" spans="5:8" s="329" customFormat="1">
      <c r="E179" s="358"/>
      <c r="F179" s="358"/>
      <c r="G179" s="358"/>
      <c r="H179" s="358"/>
    </row>
    <row r="180" spans="5:8" s="329" customFormat="1">
      <c r="E180" s="358"/>
      <c r="F180" s="358"/>
      <c r="G180" s="358"/>
      <c r="H180" s="358"/>
    </row>
    <row r="181" spans="5:8" s="329" customFormat="1">
      <c r="E181" s="358"/>
      <c r="F181" s="358"/>
      <c r="G181" s="358"/>
      <c r="H181" s="358"/>
    </row>
    <row r="182" spans="5:8" s="329" customFormat="1">
      <c r="E182" s="358"/>
      <c r="F182" s="358"/>
      <c r="G182" s="358"/>
      <c r="H182" s="358"/>
    </row>
    <row r="183" spans="5:8" s="329" customFormat="1">
      <c r="E183" s="358"/>
      <c r="F183" s="358"/>
      <c r="G183" s="358"/>
      <c r="H183" s="358"/>
    </row>
    <row r="184" spans="5:8" s="329" customFormat="1">
      <c r="E184" s="358"/>
      <c r="F184" s="358"/>
      <c r="G184" s="358"/>
      <c r="H184" s="358"/>
    </row>
    <row r="185" spans="5:8" s="329" customFormat="1">
      <c r="E185" s="358"/>
      <c r="F185" s="358"/>
      <c r="G185" s="358"/>
      <c r="H185" s="358"/>
    </row>
    <row r="186" spans="5:8" s="329" customFormat="1">
      <c r="E186" s="358"/>
      <c r="F186" s="358"/>
      <c r="G186" s="358"/>
      <c r="H186" s="358"/>
    </row>
    <row r="187" spans="5:8" s="329" customFormat="1">
      <c r="E187" s="358"/>
      <c r="F187" s="358"/>
      <c r="G187" s="358"/>
      <c r="H187" s="358"/>
    </row>
    <row r="188" spans="5:8" s="329" customFormat="1">
      <c r="E188" s="358"/>
      <c r="F188" s="358"/>
      <c r="G188" s="358"/>
      <c r="H188" s="358"/>
    </row>
    <row r="189" spans="5:8" s="329" customFormat="1">
      <c r="E189" s="358"/>
      <c r="F189" s="358"/>
      <c r="G189" s="358"/>
      <c r="H189" s="358"/>
    </row>
    <row r="190" spans="5:8" s="329" customFormat="1">
      <c r="E190" s="358"/>
      <c r="F190" s="358"/>
      <c r="G190" s="358"/>
      <c r="H190" s="358"/>
    </row>
    <row r="191" spans="5:8" s="329" customFormat="1">
      <c r="E191" s="358"/>
      <c r="F191" s="358"/>
      <c r="G191" s="358"/>
      <c r="H191" s="358"/>
    </row>
    <row r="192" spans="5:8" s="329" customFormat="1">
      <c r="E192" s="358"/>
      <c r="F192" s="358"/>
      <c r="G192" s="358"/>
      <c r="H192" s="358"/>
    </row>
    <row r="193" spans="5:8" s="329" customFormat="1">
      <c r="E193" s="358"/>
      <c r="F193" s="358"/>
      <c r="G193" s="358"/>
      <c r="H193" s="358"/>
    </row>
    <row r="194" spans="5:8" s="329" customFormat="1">
      <c r="E194" s="358"/>
      <c r="F194" s="358"/>
      <c r="G194" s="358"/>
      <c r="H194" s="358"/>
    </row>
    <row r="195" spans="5:8" s="329" customFormat="1">
      <c r="E195" s="358"/>
      <c r="F195" s="358"/>
      <c r="G195" s="358"/>
      <c r="H195" s="358"/>
    </row>
    <row r="196" spans="5:8" s="329" customFormat="1">
      <c r="E196" s="358"/>
      <c r="F196" s="358"/>
      <c r="G196" s="358"/>
      <c r="H196" s="358"/>
    </row>
    <row r="197" spans="5:8" s="329" customFormat="1">
      <c r="E197" s="358"/>
      <c r="F197" s="358"/>
      <c r="G197" s="358"/>
      <c r="H197" s="358"/>
    </row>
    <row r="198" spans="5:8" s="329" customFormat="1">
      <c r="E198" s="358"/>
      <c r="F198" s="358"/>
      <c r="G198" s="358"/>
      <c r="H198" s="358"/>
    </row>
    <row r="199" spans="5:8" s="329" customFormat="1">
      <c r="E199" s="358"/>
      <c r="F199" s="358"/>
      <c r="G199" s="358"/>
      <c r="H199" s="358"/>
    </row>
    <row r="200" spans="5:8" s="329" customFormat="1">
      <c r="E200" s="358"/>
      <c r="F200" s="358"/>
      <c r="G200" s="358"/>
      <c r="H200" s="358"/>
    </row>
    <row r="201" spans="5:8" s="329" customFormat="1">
      <c r="E201" s="358"/>
      <c r="F201" s="358"/>
      <c r="G201" s="358"/>
      <c r="H201" s="358"/>
    </row>
    <row r="202" spans="5:8" s="329" customFormat="1">
      <c r="E202" s="358"/>
      <c r="F202" s="358"/>
      <c r="G202" s="358"/>
      <c r="H202" s="358"/>
    </row>
    <row r="203" spans="5:8" s="329" customFormat="1">
      <c r="E203" s="358"/>
      <c r="F203" s="358"/>
      <c r="G203" s="358"/>
      <c r="H203" s="358"/>
    </row>
    <row r="204" spans="5:8" s="329" customFormat="1">
      <c r="E204" s="358"/>
      <c r="F204" s="358"/>
      <c r="G204" s="358"/>
      <c r="H204" s="358"/>
    </row>
    <row r="205" spans="5:8" s="329" customFormat="1">
      <c r="E205" s="358"/>
      <c r="F205" s="358"/>
      <c r="G205" s="358"/>
      <c r="H205" s="358"/>
    </row>
    <row r="206" spans="5:8" s="329" customFormat="1">
      <c r="E206" s="358"/>
      <c r="F206" s="358"/>
      <c r="G206" s="358"/>
      <c r="H206" s="358"/>
    </row>
    <row r="207" spans="5:8" s="329" customFormat="1">
      <c r="E207" s="358"/>
      <c r="F207" s="358"/>
      <c r="G207" s="358"/>
      <c r="H207" s="358"/>
    </row>
    <row r="208" spans="5:8" s="329" customFormat="1">
      <c r="E208" s="358"/>
      <c r="F208" s="358"/>
      <c r="G208" s="358"/>
      <c r="H208" s="358"/>
    </row>
    <row r="209" spans="5:8" s="329" customFormat="1">
      <c r="E209" s="358"/>
      <c r="F209" s="358"/>
      <c r="G209" s="358"/>
      <c r="H209" s="358"/>
    </row>
    <row r="210" spans="5:8" s="329" customFormat="1">
      <c r="E210" s="358"/>
      <c r="F210" s="358"/>
      <c r="G210" s="358"/>
      <c r="H210" s="358"/>
    </row>
    <row r="211" spans="5:8" s="329" customFormat="1">
      <c r="E211" s="358"/>
      <c r="F211" s="358"/>
      <c r="G211" s="358"/>
      <c r="H211" s="358"/>
    </row>
    <row r="212" spans="5:8" s="329" customFormat="1">
      <c r="E212" s="358"/>
      <c r="F212" s="358"/>
      <c r="G212" s="358"/>
      <c r="H212" s="358"/>
    </row>
    <row r="213" spans="5:8" s="329" customFormat="1">
      <c r="E213" s="358"/>
      <c r="F213" s="358"/>
      <c r="G213" s="358"/>
      <c r="H213" s="358"/>
    </row>
    <row r="214" spans="5:8" s="329" customFormat="1">
      <c r="E214" s="358"/>
      <c r="F214" s="358"/>
      <c r="G214" s="358"/>
      <c r="H214" s="358"/>
    </row>
    <row r="215" spans="5:8" s="329" customFormat="1">
      <c r="E215" s="358"/>
      <c r="F215" s="358"/>
      <c r="G215" s="358"/>
      <c r="H215" s="358"/>
    </row>
    <row r="216" spans="5:8" s="329" customFormat="1">
      <c r="E216" s="358"/>
      <c r="F216" s="358"/>
      <c r="G216" s="358"/>
      <c r="H216" s="358"/>
    </row>
    <row r="217" spans="5:8" s="329" customFormat="1">
      <c r="E217" s="358"/>
      <c r="F217" s="358"/>
      <c r="G217" s="358"/>
      <c r="H217" s="358"/>
    </row>
    <row r="218" spans="5:8" s="329" customFormat="1">
      <c r="E218" s="358"/>
      <c r="F218" s="358"/>
      <c r="G218" s="358"/>
      <c r="H218" s="358"/>
    </row>
    <row r="219" spans="5:8" s="329" customFormat="1">
      <c r="E219" s="358"/>
      <c r="F219" s="358"/>
      <c r="G219" s="358"/>
      <c r="H219" s="358"/>
    </row>
    <row r="220" spans="5:8" s="329" customFormat="1">
      <c r="E220" s="358"/>
      <c r="F220" s="358"/>
      <c r="G220" s="358"/>
      <c r="H220" s="358"/>
    </row>
    <row r="221" spans="5:8" s="329" customFormat="1">
      <c r="E221" s="358"/>
      <c r="F221" s="358"/>
      <c r="G221" s="358"/>
      <c r="H221" s="358"/>
    </row>
    <row r="222" spans="5:8" s="329" customFormat="1">
      <c r="E222" s="358"/>
      <c r="F222" s="358"/>
      <c r="G222" s="358"/>
      <c r="H222" s="358"/>
    </row>
    <row r="223" spans="5:8" s="329" customFormat="1">
      <c r="E223" s="358"/>
      <c r="F223" s="358"/>
      <c r="G223" s="358"/>
      <c r="H223" s="358"/>
    </row>
    <row r="224" spans="5:8" s="329" customFormat="1">
      <c r="E224" s="358"/>
      <c r="F224" s="358"/>
      <c r="G224" s="358"/>
      <c r="H224" s="358"/>
    </row>
    <row r="225" spans="5:8" s="329" customFormat="1">
      <c r="E225" s="358"/>
      <c r="F225" s="358"/>
      <c r="G225" s="358"/>
      <c r="H225" s="358"/>
    </row>
    <row r="226" spans="5:8" s="329" customFormat="1">
      <c r="E226" s="358"/>
      <c r="F226" s="358"/>
      <c r="G226" s="358"/>
      <c r="H226" s="358"/>
    </row>
    <row r="227" spans="5:8" s="329" customFormat="1">
      <c r="E227" s="358"/>
      <c r="F227" s="358"/>
      <c r="G227" s="358"/>
      <c r="H227" s="358"/>
    </row>
    <row r="228" spans="5:8" s="329" customFormat="1">
      <c r="E228" s="358"/>
      <c r="F228" s="358"/>
      <c r="G228" s="358"/>
      <c r="H228" s="358"/>
    </row>
    <row r="229" spans="5:8" s="329" customFormat="1">
      <c r="E229" s="358"/>
      <c r="F229" s="358"/>
      <c r="G229" s="358"/>
      <c r="H229" s="358"/>
    </row>
    <row r="230" spans="5:8" s="329" customFormat="1">
      <c r="E230" s="358"/>
      <c r="F230" s="358"/>
      <c r="G230" s="358"/>
      <c r="H230" s="358"/>
    </row>
    <row r="231" spans="5:8" s="329" customFormat="1">
      <c r="E231" s="358"/>
      <c r="F231" s="358"/>
      <c r="G231" s="358"/>
      <c r="H231" s="358"/>
    </row>
    <row r="232" spans="5:8" s="329" customFormat="1">
      <c r="E232" s="358"/>
      <c r="F232" s="358"/>
      <c r="G232" s="358"/>
      <c r="H232" s="358"/>
    </row>
    <row r="233" spans="5:8" s="329" customFormat="1">
      <c r="E233" s="358"/>
      <c r="F233" s="358"/>
      <c r="G233" s="358"/>
      <c r="H233" s="358"/>
    </row>
    <row r="234" spans="5:8" s="329" customFormat="1">
      <c r="E234" s="358"/>
      <c r="F234" s="358"/>
      <c r="G234" s="358"/>
      <c r="H234" s="358"/>
    </row>
    <row r="235" spans="5:8" s="329" customFormat="1">
      <c r="E235" s="358"/>
      <c r="F235" s="358"/>
      <c r="G235" s="358"/>
      <c r="H235" s="358"/>
    </row>
    <row r="236" spans="5:8" s="329" customFormat="1">
      <c r="E236" s="358"/>
      <c r="F236" s="358"/>
      <c r="G236" s="358"/>
      <c r="H236" s="358"/>
    </row>
    <row r="237" spans="5:8" s="329" customFormat="1">
      <c r="E237" s="358"/>
      <c r="F237" s="358"/>
      <c r="G237" s="358"/>
      <c r="H237" s="358"/>
    </row>
    <row r="238" spans="5:8" s="329" customFormat="1">
      <c r="E238" s="358"/>
      <c r="F238" s="358"/>
      <c r="G238" s="358"/>
      <c r="H238" s="358"/>
    </row>
    <row r="239" spans="5:8" s="329" customFormat="1">
      <c r="E239" s="358"/>
      <c r="F239" s="358"/>
      <c r="G239" s="358"/>
      <c r="H239" s="358"/>
    </row>
    <row r="240" spans="5:8" s="329" customFormat="1">
      <c r="E240" s="358"/>
      <c r="F240" s="358"/>
      <c r="G240" s="358"/>
      <c r="H240" s="358"/>
    </row>
    <row r="241" spans="5:8" s="329" customFormat="1">
      <c r="E241" s="358"/>
      <c r="F241" s="358"/>
      <c r="G241" s="358"/>
      <c r="H241" s="358"/>
    </row>
    <row r="242" spans="5:8" s="329" customFormat="1">
      <c r="E242" s="358"/>
      <c r="F242" s="358"/>
      <c r="G242" s="358"/>
      <c r="H242" s="358"/>
    </row>
    <row r="243" spans="5:8" s="329" customFormat="1">
      <c r="E243" s="358"/>
      <c r="F243" s="358"/>
      <c r="G243" s="358"/>
      <c r="H243" s="358"/>
    </row>
    <row r="244" spans="5:8" s="329" customFormat="1">
      <c r="E244" s="358"/>
      <c r="F244" s="358"/>
      <c r="G244" s="358"/>
      <c r="H244" s="358"/>
    </row>
    <row r="245" spans="5:8" s="329" customFormat="1">
      <c r="E245" s="358"/>
      <c r="F245" s="358"/>
      <c r="G245" s="358"/>
      <c r="H245" s="358"/>
    </row>
    <row r="246" spans="5:8" s="329" customFormat="1">
      <c r="E246" s="358"/>
      <c r="F246" s="358"/>
      <c r="G246" s="358"/>
      <c r="H246" s="358"/>
    </row>
    <row r="247" spans="5:8" s="329" customFormat="1">
      <c r="E247" s="358"/>
      <c r="F247" s="358"/>
      <c r="G247" s="358"/>
      <c r="H247" s="358"/>
    </row>
    <row r="248" spans="5:8" s="329" customFormat="1">
      <c r="E248" s="358"/>
      <c r="F248" s="358"/>
      <c r="G248" s="358"/>
      <c r="H248" s="358"/>
    </row>
    <row r="249" spans="5:8" s="329" customFormat="1">
      <c r="E249" s="358"/>
      <c r="F249" s="358"/>
      <c r="G249" s="358"/>
      <c r="H249" s="358"/>
    </row>
    <row r="250" spans="5:8" s="329" customFormat="1">
      <c r="E250" s="358"/>
      <c r="F250" s="358"/>
      <c r="G250" s="358"/>
      <c r="H250" s="358"/>
    </row>
    <row r="251" spans="5:8" s="329" customFormat="1">
      <c r="E251" s="358"/>
      <c r="F251" s="358"/>
      <c r="G251" s="358"/>
      <c r="H251" s="358"/>
    </row>
    <row r="252" spans="5:8" s="329" customFormat="1">
      <c r="E252" s="358"/>
      <c r="F252" s="358"/>
      <c r="G252" s="358"/>
      <c r="H252" s="358"/>
    </row>
    <row r="253" spans="5:8" s="329" customFormat="1">
      <c r="E253" s="358"/>
      <c r="F253" s="358"/>
      <c r="G253" s="358"/>
      <c r="H253" s="358"/>
    </row>
    <row r="254" spans="5:8" s="329" customFormat="1">
      <c r="E254" s="358"/>
      <c r="F254" s="358"/>
      <c r="G254" s="358"/>
      <c r="H254" s="358"/>
    </row>
    <row r="255" spans="5:8" s="329" customFormat="1">
      <c r="E255" s="358"/>
      <c r="F255" s="358"/>
      <c r="G255" s="358"/>
      <c r="H255" s="358"/>
    </row>
    <row r="256" spans="5:8" s="329" customFormat="1">
      <c r="E256" s="358"/>
      <c r="F256" s="358"/>
      <c r="G256" s="358"/>
      <c r="H256" s="358"/>
    </row>
    <row r="257" spans="5:8" s="329" customFormat="1">
      <c r="E257" s="358"/>
      <c r="F257" s="358"/>
      <c r="G257" s="358"/>
      <c r="H257" s="358"/>
    </row>
    <row r="258" spans="5:8" s="329" customFormat="1">
      <c r="E258" s="358"/>
      <c r="F258" s="358"/>
      <c r="G258" s="358"/>
      <c r="H258" s="358"/>
    </row>
    <row r="259" spans="5:8" s="329" customFormat="1">
      <c r="E259" s="358"/>
      <c r="F259" s="358"/>
      <c r="G259" s="358"/>
      <c r="H259" s="358"/>
    </row>
    <row r="260" spans="5:8" s="329" customFormat="1">
      <c r="E260" s="358"/>
      <c r="F260" s="358"/>
      <c r="G260" s="358"/>
      <c r="H260" s="358"/>
    </row>
    <row r="261" spans="5:8" s="329" customFormat="1">
      <c r="E261" s="358"/>
      <c r="F261" s="358"/>
      <c r="G261" s="358"/>
      <c r="H261" s="358"/>
    </row>
    <row r="262" spans="5:8" s="329" customFormat="1">
      <c r="E262" s="358"/>
      <c r="F262" s="358"/>
      <c r="G262" s="358"/>
      <c r="H262" s="358"/>
    </row>
    <row r="263" spans="5:8" s="329" customFormat="1">
      <c r="E263" s="358"/>
      <c r="F263" s="358"/>
      <c r="G263" s="358"/>
      <c r="H263" s="358"/>
    </row>
    <row r="264" spans="5:8" s="329" customFormat="1">
      <c r="E264" s="358"/>
      <c r="F264" s="358"/>
      <c r="G264" s="358"/>
      <c r="H264" s="358"/>
    </row>
    <row r="265" spans="5:8" s="329" customFormat="1">
      <c r="E265" s="358"/>
      <c r="F265" s="358"/>
      <c r="G265" s="358"/>
      <c r="H265" s="358"/>
    </row>
    <row r="266" spans="5:8" s="329" customFormat="1">
      <c r="E266" s="358"/>
      <c r="F266" s="358"/>
      <c r="G266" s="358"/>
      <c r="H266" s="358"/>
    </row>
    <row r="267" spans="5:8" s="329" customFormat="1">
      <c r="E267" s="358"/>
      <c r="F267" s="358"/>
      <c r="G267" s="358"/>
      <c r="H267" s="358"/>
    </row>
    <row r="268" spans="5:8" s="329" customFormat="1">
      <c r="E268" s="358"/>
      <c r="F268" s="358"/>
      <c r="G268" s="358"/>
      <c r="H268" s="358"/>
    </row>
    <row r="269" spans="5:8" s="329" customFormat="1">
      <c r="E269" s="358"/>
      <c r="F269" s="358"/>
      <c r="G269" s="358"/>
      <c r="H269" s="358"/>
    </row>
    <row r="270" spans="5:8" s="329" customFormat="1">
      <c r="E270" s="358"/>
      <c r="F270" s="358"/>
      <c r="G270" s="358"/>
      <c r="H270" s="358"/>
    </row>
    <row r="271" spans="5:8" s="329" customFormat="1">
      <c r="E271" s="358"/>
      <c r="F271" s="358"/>
      <c r="G271" s="358"/>
      <c r="H271" s="358"/>
    </row>
    <row r="272" spans="5:8" s="329" customFormat="1">
      <c r="E272" s="358"/>
      <c r="F272" s="358"/>
      <c r="G272" s="358"/>
      <c r="H272" s="358"/>
    </row>
    <row r="273" spans="5:8" s="329" customFormat="1">
      <c r="E273" s="358"/>
      <c r="F273" s="358"/>
      <c r="G273" s="358"/>
      <c r="H273" s="358"/>
    </row>
    <row r="274" spans="5:8" s="329" customFormat="1">
      <c r="E274" s="358"/>
      <c r="F274" s="358"/>
      <c r="G274" s="358"/>
      <c r="H274" s="358"/>
    </row>
    <row r="275" spans="5:8" s="329" customFormat="1">
      <c r="E275" s="358"/>
      <c r="F275" s="358"/>
      <c r="G275" s="358"/>
      <c r="H275" s="358"/>
    </row>
    <row r="276" spans="5:8" s="329" customFormat="1">
      <c r="E276" s="358"/>
      <c r="F276" s="358"/>
      <c r="G276" s="358"/>
      <c r="H276" s="358"/>
    </row>
    <row r="277" spans="5:8" s="329" customFormat="1">
      <c r="E277" s="358"/>
      <c r="F277" s="358"/>
      <c r="G277" s="358"/>
      <c r="H277" s="358"/>
    </row>
    <row r="278" spans="5:8" s="329" customFormat="1">
      <c r="E278" s="358"/>
      <c r="F278" s="358"/>
      <c r="G278" s="358"/>
      <c r="H278" s="358"/>
    </row>
    <row r="279" spans="5:8" s="329" customFormat="1">
      <c r="E279" s="358"/>
      <c r="F279" s="358"/>
      <c r="G279" s="358"/>
      <c r="H279" s="358"/>
    </row>
    <row r="280" spans="5:8" s="329" customFormat="1">
      <c r="E280" s="358"/>
      <c r="F280" s="358"/>
      <c r="G280" s="358"/>
      <c r="H280" s="358"/>
    </row>
    <row r="281" spans="5:8" s="329" customFormat="1">
      <c r="E281" s="358"/>
      <c r="F281" s="358"/>
      <c r="G281" s="358"/>
      <c r="H281" s="358"/>
    </row>
    <row r="282" spans="5:8" s="329" customFormat="1">
      <c r="E282" s="358"/>
      <c r="F282" s="358"/>
      <c r="G282" s="358"/>
      <c r="H282" s="358"/>
    </row>
    <row r="283" spans="5:8" s="329" customFormat="1">
      <c r="E283" s="358"/>
      <c r="F283" s="358"/>
      <c r="G283" s="358"/>
      <c r="H283" s="358"/>
    </row>
    <row r="284" spans="5:8" s="329" customFormat="1">
      <c r="E284" s="358"/>
      <c r="F284" s="358"/>
      <c r="G284" s="358"/>
      <c r="H284" s="358"/>
    </row>
    <row r="285" spans="5:8" s="329" customFormat="1">
      <c r="E285" s="358"/>
      <c r="F285" s="358"/>
      <c r="G285" s="358"/>
      <c r="H285" s="358"/>
    </row>
    <row r="286" spans="5:8" s="329" customFormat="1">
      <c r="E286" s="358"/>
      <c r="F286" s="358"/>
      <c r="G286" s="358"/>
      <c r="H286" s="358"/>
    </row>
    <row r="287" spans="5:8" s="329" customFormat="1">
      <c r="E287" s="358"/>
      <c r="F287" s="358"/>
      <c r="G287" s="358"/>
      <c r="H287" s="358"/>
    </row>
    <row r="288" spans="5:8" s="329" customFormat="1">
      <c r="E288" s="358"/>
      <c r="F288" s="358"/>
      <c r="G288" s="358"/>
      <c r="H288" s="358"/>
    </row>
    <row r="289" spans="5:8" s="329" customFormat="1">
      <c r="E289" s="358"/>
      <c r="F289" s="358"/>
      <c r="G289" s="358"/>
      <c r="H289" s="358"/>
    </row>
    <row r="290" spans="5:8" s="329" customFormat="1">
      <c r="E290" s="358"/>
      <c r="F290" s="358"/>
      <c r="G290" s="358"/>
      <c r="H290" s="358"/>
    </row>
    <row r="291" spans="5:8" s="329" customFormat="1">
      <c r="E291" s="358"/>
      <c r="F291" s="358"/>
      <c r="G291" s="358"/>
      <c r="H291" s="358"/>
    </row>
    <row r="292" spans="5:8" s="329" customFormat="1">
      <c r="E292" s="358"/>
      <c r="F292" s="358"/>
      <c r="G292" s="358"/>
      <c r="H292" s="358"/>
    </row>
    <row r="293" spans="5:8" s="329" customFormat="1">
      <c r="E293" s="358"/>
      <c r="F293" s="358"/>
      <c r="G293" s="358"/>
      <c r="H293" s="358"/>
    </row>
    <row r="294" spans="5:8" s="329" customFormat="1">
      <c r="E294" s="358"/>
      <c r="F294" s="358"/>
      <c r="G294" s="358"/>
      <c r="H294" s="358"/>
    </row>
    <row r="295" spans="5:8" s="329" customFormat="1">
      <c r="E295" s="358"/>
      <c r="F295" s="358"/>
      <c r="G295" s="358"/>
      <c r="H295" s="358"/>
    </row>
    <row r="296" spans="5:8" s="329" customFormat="1">
      <c r="E296" s="358"/>
      <c r="F296" s="358"/>
      <c r="G296" s="358"/>
      <c r="H296" s="358"/>
    </row>
    <row r="297" spans="5:8" s="329" customFormat="1">
      <c r="E297" s="358"/>
      <c r="F297" s="358"/>
      <c r="G297" s="358"/>
      <c r="H297" s="358"/>
    </row>
    <row r="298" spans="5:8" s="329" customFormat="1">
      <c r="E298" s="358"/>
      <c r="F298" s="358"/>
      <c r="G298" s="358"/>
      <c r="H298" s="358"/>
    </row>
    <row r="299" spans="5:8" s="329" customFormat="1">
      <c r="E299" s="358"/>
      <c r="F299" s="358"/>
      <c r="G299" s="358"/>
      <c r="H299" s="358"/>
    </row>
    <row r="300" spans="5:8" s="329" customFormat="1">
      <c r="E300" s="358"/>
      <c r="F300" s="358"/>
      <c r="G300" s="358"/>
      <c r="H300" s="358"/>
    </row>
    <row r="301" spans="5:8" s="329" customFormat="1">
      <c r="E301" s="358"/>
      <c r="F301" s="358"/>
      <c r="G301" s="358"/>
      <c r="H301" s="358"/>
    </row>
    <row r="302" spans="5:8" s="329" customFormat="1">
      <c r="E302" s="358"/>
      <c r="F302" s="358"/>
      <c r="G302" s="358"/>
      <c r="H302" s="358"/>
    </row>
    <row r="303" spans="5:8" s="329" customFormat="1">
      <c r="E303" s="358"/>
      <c r="F303" s="358"/>
      <c r="G303" s="358"/>
      <c r="H303" s="358"/>
    </row>
    <row r="304" spans="5:8" s="329" customFormat="1">
      <c r="E304" s="358"/>
      <c r="F304" s="358"/>
      <c r="G304" s="358"/>
      <c r="H304" s="358"/>
    </row>
    <row r="305" spans="5:8" s="329" customFormat="1">
      <c r="E305" s="358"/>
      <c r="F305" s="358"/>
      <c r="G305" s="358"/>
      <c r="H305" s="358"/>
    </row>
    <row r="306" spans="5:8" s="329" customFormat="1">
      <c r="E306" s="358"/>
      <c r="F306" s="358"/>
      <c r="G306" s="358"/>
      <c r="H306" s="358"/>
    </row>
    <row r="307" spans="5:8" s="329" customFormat="1">
      <c r="E307" s="358"/>
      <c r="F307" s="358"/>
      <c r="G307" s="358"/>
      <c r="H307" s="358"/>
    </row>
    <row r="308" spans="5:8" s="329" customFormat="1">
      <c r="E308" s="358"/>
      <c r="F308" s="358"/>
      <c r="G308" s="358"/>
      <c r="H308" s="358"/>
    </row>
    <row r="309" spans="5:8" s="329" customFormat="1">
      <c r="E309" s="358"/>
      <c r="F309" s="358"/>
      <c r="G309" s="358"/>
      <c r="H309" s="358"/>
    </row>
    <row r="310" spans="5:8" s="329" customFormat="1">
      <c r="E310" s="358"/>
      <c r="F310" s="358"/>
      <c r="G310" s="358"/>
      <c r="H310" s="358"/>
    </row>
    <row r="311" spans="5:8" s="329" customFormat="1">
      <c r="E311" s="358"/>
      <c r="F311" s="358"/>
      <c r="G311" s="358"/>
      <c r="H311" s="358"/>
    </row>
    <row r="312" spans="5:8" s="329" customFormat="1">
      <c r="E312" s="358"/>
      <c r="F312" s="358"/>
      <c r="G312" s="358"/>
      <c r="H312" s="358"/>
    </row>
    <row r="313" spans="5:8" s="329" customFormat="1">
      <c r="E313" s="358"/>
      <c r="F313" s="358"/>
      <c r="G313" s="358"/>
      <c r="H313" s="358"/>
    </row>
    <row r="314" spans="5:8" s="329" customFormat="1">
      <c r="E314" s="358"/>
      <c r="F314" s="358"/>
      <c r="G314" s="358"/>
      <c r="H314" s="358"/>
    </row>
    <row r="315" spans="5:8" s="329" customFormat="1">
      <c r="E315" s="358"/>
      <c r="F315" s="358"/>
      <c r="G315" s="358"/>
      <c r="H315" s="358"/>
    </row>
    <row r="316" spans="5:8" s="329" customFormat="1">
      <c r="E316" s="358"/>
      <c r="F316" s="358"/>
      <c r="G316" s="358"/>
      <c r="H316" s="358"/>
    </row>
    <row r="317" spans="5:8" s="329" customFormat="1">
      <c r="E317" s="358"/>
      <c r="F317" s="358"/>
      <c r="G317" s="358"/>
      <c r="H317" s="358"/>
    </row>
    <row r="318" spans="5:8" s="329" customFormat="1">
      <c r="E318" s="358"/>
      <c r="F318" s="358"/>
      <c r="G318" s="358"/>
      <c r="H318" s="358"/>
    </row>
    <row r="319" spans="5:8" s="329" customFormat="1">
      <c r="E319" s="358"/>
      <c r="F319" s="358"/>
      <c r="G319" s="358"/>
      <c r="H319" s="358"/>
    </row>
    <row r="320" spans="5:8" s="329" customFormat="1">
      <c r="E320" s="358"/>
      <c r="F320" s="358"/>
      <c r="G320" s="358"/>
      <c r="H320" s="358"/>
    </row>
    <row r="321" spans="5:8" s="329" customFormat="1">
      <c r="E321" s="358"/>
      <c r="F321" s="358"/>
      <c r="G321" s="358"/>
      <c r="H321" s="358"/>
    </row>
    <row r="322" spans="5:8" s="329" customFormat="1">
      <c r="E322" s="358"/>
      <c r="F322" s="358"/>
      <c r="G322" s="358"/>
      <c r="H322" s="358"/>
    </row>
    <row r="323" spans="5:8" s="329" customFormat="1">
      <c r="E323" s="358"/>
      <c r="F323" s="358"/>
      <c r="G323" s="358"/>
      <c r="H323" s="358"/>
    </row>
    <row r="324" spans="5:8" s="329" customFormat="1">
      <c r="E324" s="358"/>
      <c r="F324" s="358"/>
      <c r="G324" s="358"/>
      <c r="H324" s="358"/>
    </row>
    <row r="325" spans="5:8" s="329" customFormat="1">
      <c r="E325" s="358"/>
      <c r="F325" s="358"/>
      <c r="G325" s="358"/>
      <c r="H325" s="358"/>
    </row>
    <row r="326" spans="5:8" s="329" customFormat="1">
      <c r="E326" s="358"/>
      <c r="F326" s="358"/>
      <c r="G326" s="358"/>
      <c r="H326" s="358"/>
    </row>
    <row r="327" spans="5:8" s="329" customFormat="1">
      <c r="E327" s="358"/>
      <c r="F327" s="358"/>
      <c r="G327" s="358"/>
      <c r="H327" s="358"/>
    </row>
    <row r="328" spans="5:8" s="329" customFormat="1">
      <c r="E328" s="358"/>
      <c r="F328" s="358"/>
      <c r="G328" s="358"/>
      <c r="H328" s="358"/>
    </row>
    <row r="329" spans="5:8" s="329" customFormat="1">
      <c r="E329" s="358"/>
      <c r="F329" s="358"/>
      <c r="G329" s="358"/>
      <c r="H329" s="358"/>
    </row>
    <row r="330" spans="5:8" s="329" customFormat="1">
      <c r="E330" s="358"/>
      <c r="F330" s="358"/>
      <c r="G330" s="358"/>
      <c r="H330" s="358"/>
    </row>
    <row r="331" spans="5:8" s="329" customFormat="1">
      <c r="E331" s="358"/>
      <c r="F331" s="358"/>
      <c r="G331" s="358"/>
      <c r="H331" s="358"/>
    </row>
    <row r="332" spans="5:8" s="329" customFormat="1">
      <c r="E332" s="358"/>
      <c r="F332" s="358"/>
      <c r="G332" s="358"/>
      <c r="H332" s="358"/>
    </row>
    <row r="333" spans="5:8" s="329" customFormat="1">
      <c r="E333" s="358"/>
      <c r="F333" s="358"/>
      <c r="G333" s="358"/>
      <c r="H333" s="358"/>
    </row>
    <row r="334" spans="5:8" s="329" customFormat="1">
      <c r="E334" s="358"/>
      <c r="F334" s="358"/>
      <c r="G334" s="358"/>
      <c r="H334" s="358"/>
    </row>
    <row r="335" spans="5:8" s="329" customFormat="1">
      <c r="E335" s="358"/>
      <c r="F335" s="358"/>
      <c r="G335" s="358"/>
      <c r="H335" s="358"/>
    </row>
    <row r="336" spans="5:8" s="329" customFormat="1">
      <c r="E336" s="358"/>
      <c r="F336" s="358"/>
      <c r="G336" s="358"/>
      <c r="H336" s="358"/>
    </row>
    <row r="337" spans="5:8" s="329" customFormat="1">
      <c r="E337" s="358"/>
      <c r="F337" s="358"/>
      <c r="G337" s="358"/>
      <c r="H337" s="358"/>
    </row>
    <row r="338" spans="5:8" s="329" customFormat="1">
      <c r="E338" s="358"/>
      <c r="F338" s="358"/>
      <c r="G338" s="358"/>
      <c r="H338" s="358"/>
    </row>
    <row r="339" spans="5:8" s="329" customFormat="1">
      <c r="E339" s="358"/>
      <c r="F339" s="358"/>
      <c r="G339" s="358"/>
      <c r="H339" s="358"/>
    </row>
    <row r="340" spans="5:8" s="329" customFormat="1">
      <c r="E340" s="358"/>
      <c r="F340" s="358"/>
      <c r="G340" s="358"/>
      <c r="H340" s="358"/>
    </row>
    <row r="341" spans="5:8" s="329" customFormat="1">
      <c r="E341" s="358"/>
      <c r="F341" s="358"/>
      <c r="G341" s="358"/>
      <c r="H341" s="358"/>
    </row>
    <row r="342" spans="5:8" s="329" customFormat="1">
      <c r="E342" s="358"/>
      <c r="F342" s="358"/>
      <c r="G342" s="358"/>
      <c r="H342" s="358"/>
    </row>
    <row r="343" spans="5:8" s="329" customFormat="1">
      <c r="E343" s="358"/>
      <c r="F343" s="358"/>
      <c r="G343" s="358"/>
      <c r="H343" s="358"/>
    </row>
    <row r="344" spans="5:8" s="329" customFormat="1">
      <c r="E344" s="358"/>
      <c r="F344" s="358"/>
      <c r="G344" s="358"/>
      <c r="H344" s="358"/>
    </row>
    <row r="345" spans="5:8" s="329" customFormat="1">
      <c r="E345" s="358"/>
      <c r="F345" s="358"/>
      <c r="G345" s="358"/>
      <c r="H345" s="358"/>
    </row>
    <row r="346" spans="5:8" s="329" customFormat="1">
      <c r="E346" s="358"/>
      <c r="F346" s="358"/>
      <c r="G346" s="358"/>
      <c r="H346" s="358"/>
    </row>
    <row r="347" spans="5:8" s="329" customFormat="1">
      <c r="E347" s="358"/>
      <c r="F347" s="358"/>
      <c r="G347" s="358"/>
      <c r="H347" s="358"/>
    </row>
    <row r="348" spans="5:8" s="329" customFormat="1">
      <c r="E348" s="358"/>
      <c r="F348" s="358"/>
      <c r="G348" s="358"/>
      <c r="H348" s="358"/>
    </row>
    <row r="349" spans="5:8" s="329" customFormat="1">
      <c r="E349" s="358"/>
      <c r="F349" s="358"/>
      <c r="G349" s="358"/>
      <c r="H349" s="358"/>
    </row>
    <row r="350" spans="5:8" s="329" customFormat="1">
      <c r="E350" s="358"/>
      <c r="F350" s="358"/>
      <c r="G350" s="358"/>
      <c r="H350" s="358"/>
    </row>
    <row r="351" spans="5:8" s="329" customFormat="1">
      <c r="E351" s="358"/>
      <c r="F351" s="358"/>
      <c r="G351" s="358"/>
      <c r="H351" s="358"/>
    </row>
    <row r="352" spans="5:8" s="329" customFormat="1">
      <c r="E352" s="358"/>
      <c r="F352" s="358"/>
      <c r="G352" s="358"/>
      <c r="H352" s="358"/>
    </row>
    <row r="353" spans="5:8" s="329" customFormat="1">
      <c r="E353" s="358"/>
      <c r="F353" s="358"/>
      <c r="G353" s="358"/>
      <c r="H353" s="358"/>
    </row>
    <row r="354" spans="5:8" s="329" customFormat="1">
      <c r="E354" s="358"/>
      <c r="F354" s="358"/>
      <c r="G354" s="358"/>
      <c r="H354" s="358"/>
    </row>
    <row r="355" spans="5:8" s="329" customFormat="1">
      <c r="E355" s="358"/>
      <c r="F355" s="358"/>
      <c r="G355" s="358"/>
      <c r="H355" s="358"/>
    </row>
    <row r="356" spans="5:8" s="329" customFormat="1">
      <c r="E356" s="358"/>
      <c r="F356" s="358"/>
      <c r="G356" s="358"/>
      <c r="H356" s="358"/>
    </row>
    <row r="357" spans="5:8" s="329" customFormat="1">
      <c r="E357" s="358"/>
      <c r="F357" s="358"/>
      <c r="G357" s="358"/>
      <c r="H357" s="358"/>
    </row>
    <row r="358" spans="5:8" s="329" customFormat="1">
      <c r="E358" s="358"/>
      <c r="F358" s="358"/>
      <c r="G358" s="358"/>
      <c r="H358" s="358"/>
    </row>
    <row r="359" spans="5:8" s="329" customFormat="1">
      <c r="E359" s="358"/>
      <c r="F359" s="358"/>
      <c r="G359" s="358"/>
      <c r="H359" s="358"/>
    </row>
    <row r="360" spans="5:8" s="329" customFormat="1">
      <c r="E360" s="358"/>
      <c r="F360" s="358"/>
      <c r="G360" s="358"/>
      <c r="H360" s="358"/>
    </row>
    <row r="361" spans="5:8" s="329" customFormat="1">
      <c r="E361" s="358"/>
      <c r="F361" s="358"/>
      <c r="G361" s="358"/>
      <c r="H361" s="358"/>
    </row>
    <row r="362" spans="5:8" s="329" customFormat="1">
      <c r="E362" s="358"/>
      <c r="F362" s="358"/>
      <c r="G362" s="358"/>
      <c r="H362" s="358"/>
    </row>
    <row r="363" spans="5:8" s="329" customFormat="1">
      <c r="E363" s="358"/>
      <c r="F363" s="358"/>
      <c r="G363" s="358"/>
      <c r="H363" s="358"/>
    </row>
    <row r="364" spans="5:8" s="329" customFormat="1">
      <c r="E364" s="358"/>
      <c r="F364" s="358"/>
      <c r="G364" s="358"/>
      <c r="H364" s="358"/>
    </row>
    <row r="365" spans="5:8" s="329" customFormat="1">
      <c r="E365" s="358"/>
      <c r="F365" s="358"/>
      <c r="G365" s="358"/>
      <c r="H365" s="358"/>
    </row>
    <row r="366" spans="5:8" s="329" customFormat="1">
      <c r="E366" s="358"/>
      <c r="F366" s="358"/>
      <c r="G366" s="358"/>
      <c r="H366" s="358"/>
    </row>
    <row r="367" spans="5:8" s="329" customFormat="1">
      <c r="E367" s="358"/>
      <c r="F367" s="358"/>
      <c r="G367" s="358"/>
      <c r="H367" s="358"/>
    </row>
    <row r="368" spans="5:8" s="329" customFormat="1">
      <c r="E368" s="358"/>
      <c r="F368" s="358"/>
      <c r="G368" s="358"/>
      <c r="H368" s="358"/>
    </row>
    <row r="369" spans="5:8" s="329" customFormat="1">
      <c r="E369" s="358"/>
      <c r="F369" s="358"/>
      <c r="G369" s="358"/>
      <c r="H369" s="358"/>
    </row>
    <row r="370" spans="5:8" s="329" customFormat="1">
      <c r="E370" s="358"/>
      <c r="F370" s="358"/>
      <c r="G370" s="358"/>
      <c r="H370" s="358"/>
    </row>
    <row r="371" spans="5:8" s="329" customFormat="1">
      <c r="E371" s="358"/>
      <c r="F371" s="358"/>
      <c r="G371" s="358"/>
      <c r="H371" s="358"/>
    </row>
    <row r="372" spans="5:8" s="329" customFormat="1">
      <c r="E372" s="358"/>
      <c r="F372" s="358"/>
      <c r="G372" s="358"/>
      <c r="H372" s="358"/>
    </row>
    <row r="373" spans="5:8" s="329" customFormat="1">
      <c r="E373" s="358"/>
      <c r="F373" s="358"/>
      <c r="G373" s="358"/>
      <c r="H373" s="358"/>
    </row>
    <row r="374" spans="5:8" s="329" customFormat="1">
      <c r="E374" s="358"/>
      <c r="F374" s="358"/>
      <c r="G374" s="358"/>
      <c r="H374" s="358"/>
    </row>
    <row r="375" spans="5:8" s="329" customFormat="1">
      <c r="E375" s="358"/>
      <c r="F375" s="358"/>
      <c r="G375" s="358"/>
      <c r="H375" s="358"/>
    </row>
    <row r="376" spans="5:8" s="329" customFormat="1">
      <c r="E376" s="358"/>
      <c r="F376" s="358"/>
      <c r="G376" s="358"/>
      <c r="H376" s="358"/>
    </row>
    <row r="377" spans="5:8" s="329" customFormat="1">
      <c r="E377" s="358"/>
      <c r="F377" s="358"/>
      <c r="G377" s="358"/>
      <c r="H377" s="358"/>
    </row>
    <row r="378" spans="5:8" s="329" customFormat="1">
      <c r="E378" s="358"/>
      <c r="F378" s="358"/>
      <c r="G378" s="358"/>
      <c r="H378" s="358"/>
    </row>
    <row r="379" spans="5:8" s="329" customFormat="1">
      <c r="E379" s="358"/>
      <c r="F379" s="358"/>
      <c r="G379" s="358"/>
      <c r="H379" s="358"/>
    </row>
    <row r="380" spans="5:8" s="329" customFormat="1">
      <c r="E380" s="358"/>
      <c r="F380" s="358"/>
      <c r="G380" s="358"/>
      <c r="H380" s="358"/>
    </row>
    <row r="381" spans="5:8" s="329" customFormat="1">
      <c r="E381" s="358"/>
      <c r="F381" s="358"/>
      <c r="G381" s="358"/>
      <c r="H381" s="358"/>
    </row>
    <row r="382" spans="5:8" s="329" customFormat="1">
      <c r="E382" s="358"/>
      <c r="F382" s="358"/>
      <c r="G382" s="358"/>
      <c r="H382" s="358"/>
    </row>
    <row r="383" spans="5:8" s="329" customFormat="1">
      <c r="E383" s="358"/>
      <c r="F383" s="358"/>
      <c r="G383" s="358"/>
      <c r="H383" s="358"/>
    </row>
    <row r="384" spans="5:8" s="329" customFormat="1">
      <c r="E384" s="358"/>
      <c r="F384" s="358"/>
      <c r="G384" s="358"/>
      <c r="H384" s="358"/>
    </row>
    <row r="385" spans="5:8" s="329" customFormat="1">
      <c r="E385" s="358"/>
      <c r="F385" s="358"/>
      <c r="G385" s="358"/>
      <c r="H385" s="358"/>
    </row>
    <row r="386" spans="5:8" s="329" customFormat="1">
      <c r="E386" s="358"/>
      <c r="F386" s="358"/>
      <c r="G386" s="358"/>
      <c r="H386" s="358"/>
    </row>
    <row r="387" spans="5:8" s="329" customFormat="1">
      <c r="E387" s="358"/>
      <c r="F387" s="358"/>
      <c r="G387" s="358"/>
      <c r="H387" s="358"/>
    </row>
    <row r="388" spans="5:8" s="329" customFormat="1">
      <c r="E388" s="358"/>
      <c r="F388" s="358"/>
      <c r="G388" s="358"/>
      <c r="H388" s="358"/>
    </row>
    <row r="389" spans="5:8" s="329" customFormat="1">
      <c r="E389" s="358"/>
      <c r="F389" s="358"/>
      <c r="G389" s="358"/>
      <c r="H389" s="358"/>
    </row>
    <row r="390" spans="5:8" s="329" customFormat="1">
      <c r="E390" s="358"/>
      <c r="F390" s="358"/>
      <c r="G390" s="358"/>
      <c r="H390" s="358"/>
    </row>
    <row r="391" spans="5:8" s="329" customFormat="1">
      <c r="E391" s="358"/>
      <c r="F391" s="358"/>
      <c r="G391" s="358"/>
      <c r="H391" s="358"/>
    </row>
    <row r="392" spans="5:8" s="329" customFormat="1">
      <c r="E392" s="358"/>
      <c r="F392" s="358"/>
      <c r="G392" s="358"/>
      <c r="H392" s="358"/>
    </row>
    <row r="393" spans="5:8" s="329" customFormat="1">
      <c r="E393" s="358"/>
      <c r="F393" s="358"/>
      <c r="G393" s="358"/>
      <c r="H393" s="358"/>
    </row>
    <row r="394" spans="5:8" s="329" customFormat="1">
      <c r="E394" s="358"/>
      <c r="F394" s="358"/>
      <c r="G394" s="358"/>
      <c r="H394" s="358"/>
    </row>
    <row r="395" spans="5:8" s="329" customFormat="1">
      <c r="E395" s="358"/>
      <c r="F395" s="358"/>
      <c r="G395" s="358"/>
      <c r="H395" s="358"/>
    </row>
    <row r="396" spans="5:8" s="329" customFormat="1">
      <c r="E396" s="358"/>
      <c r="F396" s="358"/>
      <c r="G396" s="358"/>
      <c r="H396" s="358"/>
    </row>
    <row r="397" spans="5:8" s="329" customFormat="1">
      <c r="E397" s="358"/>
      <c r="F397" s="358"/>
      <c r="G397" s="358"/>
      <c r="H397" s="358"/>
    </row>
    <row r="398" spans="5:8" s="329" customFormat="1">
      <c r="E398" s="358"/>
      <c r="F398" s="358"/>
      <c r="G398" s="358"/>
      <c r="H398" s="358"/>
    </row>
    <row r="399" spans="5:8" s="329" customFormat="1">
      <c r="E399" s="358"/>
      <c r="F399" s="358"/>
      <c r="G399" s="358"/>
      <c r="H399" s="358"/>
    </row>
    <row r="400" spans="5:8" s="329" customFormat="1">
      <c r="E400" s="358"/>
      <c r="F400" s="358"/>
      <c r="G400" s="358"/>
      <c r="H400" s="358"/>
    </row>
    <row r="401" spans="5:8" s="329" customFormat="1">
      <c r="E401" s="358"/>
      <c r="F401" s="358"/>
      <c r="G401" s="358"/>
      <c r="H401" s="358"/>
    </row>
    <row r="402" spans="5:8" s="329" customFormat="1">
      <c r="E402" s="358"/>
      <c r="F402" s="358"/>
      <c r="G402" s="358"/>
      <c r="H402" s="358"/>
    </row>
    <row r="403" spans="5:8" s="329" customFormat="1">
      <c r="E403" s="358"/>
      <c r="F403" s="358"/>
      <c r="G403" s="358"/>
      <c r="H403" s="358"/>
    </row>
    <row r="404" spans="5:8" s="329" customFormat="1">
      <c r="E404" s="358"/>
      <c r="F404" s="358"/>
      <c r="G404" s="358"/>
      <c r="H404" s="358"/>
    </row>
    <row r="405" spans="5:8" s="329" customFormat="1">
      <c r="E405" s="358"/>
      <c r="F405" s="358"/>
      <c r="G405" s="358"/>
      <c r="H405" s="358"/>
    </row>
    <row r="406" spans="5:8" s="329" customFormat="1">
      <c r="E406" s="358"/>
      <c r="F406" s="358"/>
      <c r="G406" s="358"/>
      <c r="H406" s="358"/>
    </row>
    <row r="407" spans="5:8" s="329" customFormat="1">
      <c r="E407" s="358"/>
      <c r="F407" s="358"/>
      <c r="G407" s="358"/>
      <c r="H407" s="358"/>
    </row>
    <row r="408" spans="5:8" s="329" customFormat="1">
      <c r="E408" s="358"/>
      <c r="F408" s="358"/>
      <c r="G408" s="358"/>
      <c r="H408" s="358"/>
    </row>
    <row r="409" spans="5:8" s="329" customFormat="1">
      <c r="E409" s="358"/>
      <c r="F409" s="358"/>
      <c r="G409" s="358"/>
      <c r="H409" s="358"/>
    </row>
    <row r="410" spans="5:8" s="329" customFormat="1">
      <c r="E410" s="358"/>
      <c r="F410" s="358"/>
      <c r="G410" s="358"/>
      <c r="H410" s="358"/>
    </row>
    <row r="411" spans="5:8" s="329" customFormat="1">
      <c r="E411" s="358"/>
      <c r="F411" s="358"/>
      <c r="G411" s="358"/>
      <c r="H411" s="358"/>
    </row>
    <row r="412" spans="5:8" s="329" customFormat="1">
      <c r="E412" s="358"/>
      <c r="F412" s="358"/>
      <c r="G412" s="358"/>
      <c r="H412" s="358"/>
    </row>
    <row r="413" spans="5:8" s="329" customFormat="1">
      <c r="E413" s="358"/>
      <c r="F413" s="358"/>
      <c r="G413" s="358"/>
      <c r="H413" s="358"/>
    </row>
    <row r="414" spans="5:8" s="329" customFormat="1">
      <c r="E414" s="358"/>
      <c r="F414" s="358"/>
      <c r="G414" s="358"/>
      <c r="H414" s="358"/>
    </row>
    <row r="415" spans="5:8" s="329" customFormat="1">
      <c r="E415" s="358"/>
      <c r="F415" s="358"/>
      <c r="G415" s="358"/>
      <c r="H415" s="358"/>
    </row>
    <row r="416" spans="5:8" s="329" customFormat="1">
      <c r="E416" s="358"/>
      <c r="F416" s="358"/>
      <c r="G416" s="358"/>
      <c r="H416" s="358"/>
    </row>
    <row r="417" spans="5:8" s="329" customFormat="1">
      <c r="E417" s="358"/>
      <c r="F417" s="358"/>
      <c r="G417" s="358"/>
      <c r="H417" s="358"/>
    </row>
    <row r="418" spans="5:8" s="329" customFormat="1">
      <c r="E418" s="358"/>
      <c r="F418" s="358"/>
      <c r="G418" s="358"/>
      <c r="H418" s="358"/>
    </row>
    <row r="419" spans="5:8" s="329" customFormat="1">
      <c r="E419" s="358"/>
      <c r="F419" s="358"/>
      <c r="G419" s="358"/>
      <c r="H419" s="358"/>
    </row>
    <row r="420" spans="5:8" s="329" customFormat="1">
      <c r="E420" s="358"/>
      <c r="F420" s="358"/>
      <c r="G420" s="358"/>
      <c r="H420" s="358"/>
    </row>
    <row r="421" spans="5:8" s="329" customFormat="1">
      <c r="E421" s="358"/>
      <c r="F421" s="358"/>
      <c r="G421" s="358"/>
      <c r="H421" s="358"/>
    </row>
    <row r="422" spans="5:8" s="329" customFormat="1">
      <c r="E422" s="358"/>
      <c r="F422" s="358"/>
      <c r="G422" s="358"/>
      <c r="H422" s="358"/>
    </row>
    <row r="423" spans="5:8" s="329" customFormat="1">
      <c r="E423" s="358"/>
      <c r="F423" s="358"/>
      <c r="G423" s="358"/>
      <c r="H423" s="358"/>
    </row>
    <row r="424" spans="5:8" s="329" customFormat="1">
      <c r="E424" s="358"/>
      <c r="F424" s="358"/>
      <c r="G424" s="358"/>
      <c r="H424" s="358"/>
    </row>
    <row r="425" spans="5:8" s="329" customFormat="1">
      <c r="E425" s="358"/>
      <c r="F425" s="358"/>
      <c r="G425" s="358"/>
      <c r="H425" s="358"/>
    </row>
    <row r="426" spans="5:8" s="329" customFormat="1">
      <c r="E426" s="358"/>
      <c r="F426" s="358"/>
      <c r="G426" s="358"/>
      <c r="H426" s="358"/>
    </row>
    <row r="427" spans="5:8" s="329" customFormat="1">
      <c r="E427" s="358"/>
      <c r="F427" s="358"/>
      <c r="G427" s="358"/>
      <c r="H427" s="358"/>
    </row>
    <row r="428" spans="5:8" s="329" customFormat="1">
      <c r="E428" s="358"/>
      <c r="F428" s="358"/>
      <c r="G428" s="358"/>
      <c r="H428" s="358"/>
    </row>
    <row r="429" spans="5:8" s="329" customFormat="1">
      <c r="E429" s="358"/>
      <c r="F429" s="358"/>
      <c r="G429" s="358"/>
      <c r="H429" s="358"/>
    </row>
    <row r="430" spans="5:8" s="329" customFormat="1">
      <c r="E430" s="358"/>
      <c r="F430" s="358"/>
      <c r="G430" s="358"/>
      <c r="H430" s="358"/>
    </row>
    <row r="431" spans="5:8" s="329" customFormat="1">
      <c r="E431" s="358"/>
      <c r="F431" s="358"/>
      <c r="G431" s="358"/>
      <c r="H431" s="358"/>
    </row>
    <row r="432" spans="5:8" s="329" customFormat="1">
      <c r="E432" s="358"/>
      <c r="F432" s="358"/>
      <c r="G432" s="358"/>
      <c r="H432" s="358"/>
    </row>
    <row r="433" spans="5:8" s="329" customFormat="1">
      <c r="E433" s="358"/>
      <c r="F433" s="358"/>
      <c r="G433" s="358"/>
      <c r="H433" s="358"/>
    </row>
    <row r="434" spans="5:8" s="329" customFormat="1">
      <c r="E434" s="358"/>
      <c r="F434" s="358"/>
      <c r="G434" s="358"/>
      <c r="H434" s="358"/>
    </row>
    <row r="435" spans="5:8" s="329" customFormat="1">
      <c r="E435" s="358"/>
      <c r="F435" s="358"/>
      <c r="G435" s="358"/>
      <c r="H435" s="358"/>
    </row>
    <row r="436" spans="5:8" s="329" customFormat="1">
      <c r="E436" s="358"/>
      <c r="F436" s="358"/>
      <c r="G436" s="358"/>
      <c r="H436" s="358"/>
    </row>
    <row r="437" spans="5:8" s="329" customFormat="1">
      <c r="E437" s="358"/>
      <c r="F437" s="358"/>
      <c r="G437" s="358"/>
      <c r="H437" s="358"/>
    </row>
    <row r="438" spans="5:8" s="329" customFormat="1">
      <c r="E438" s="358"/>
      <c r="F438" s="358"/>
      <c r="G438" s="358"/>
      <c r="H438" s="358"/>
    </row>
    <row r="439" spans="5:8" s="329" customFormat="1">
      <c r="E439" s="358"/>
      <c r="F439" s="358"/>
      <c r="G439" s="358"/>
      <c r="H439" s="358"/>
    </row>
    <row r="440" spans="5:8" s="329" customFormat="1">
      <c r="E440" s="358"/>
      <c r="F440" s="358"/>
      <c r="G440" s="358"/>
      <c r="H440" s="358"/>
    </row>
    <row r="441" spans="5:8" s="329" customFormat="1">
      <c r="E441" s="358"/>
      <c r="F441" s="358"/>
      <c r="G441" s="358"/>
      <c r="H441" s="358"/>
    </row>
    <row r="442" spans="5:8" s="329" customFormat="1">
      <c r="E442" s="358"/>
      <c r="F442" s="358"/>
      <c r="G442" s="358"/>
      <c r="H442" s="358"/>
    </row>
    <row r="443" spans="5:8" s="329" customFormat="1">
      <c r="E443" s="358"/>
      <c r="F443" s="358"/>
      <c r="G443" s="358"/>
      <c r="H443" s="358"/>
    </row>
    <row r="444" spans="5:8" s="329" customFormat="1">
      <c r="E444" s="358"/>
      <c r="F444" s="358"/>
      <c r="G444" s="358"/>
      <c r="H444" s="358"/>
    </row>
    <row r="445" spans="5:8" s="329" customFormat="1">
      <c r="E445" s="358"/>
      <c r="F445" s="358"/>
      <c r="G445" s="358"/>
      <c r="H445" s="358"/>
    </row>
    <row r="446" spans="5:8" s="329" customFormat="1">
      <c r="E446" s="358"/>
      <c r="F446" s="358"/>
      <c r="G446" s="358"/>
      <c r="H446" s="358"/>
    </row>
    <row r="447" spans="5:8" s="329" customFormat="1">
      <c r="E447" s="358"/>
      <c r="F447" s="358"/>
      <c r="G447" s="358"/>
      <c r="H447" s="358"/>
    </row>
    <row r="448" spans="5:8" s="329" customFormat="1">
      <c r="E448" s="358"/>
      <c r="F448" s="358"/>
      <c r="G448" s="358"/>
      <c r="H448" s="358"/>
    </row>
    <row r="449" spans="5:8" s="329" customFormat="1">
      <c r="E449" s="358"/>
      <c r="F449" s="358"/>
      <c r="G449" s="358"/>
      <c r="H449" s="358"/>
    </row>
    <row r="450" spans="5:8" s="329" customFormat="1">
      <c r="E450" s="358"/>
      <c r="F450" s="358"/>
      <c r="G450" s="358"/>
      <c r="H450" s="358"/>
    </row>
    <row r="451" spans="5:8" s="329" customFormat="1">
      <c r="E451" s="358"/>
      <c r="F451" s="358"/>
      <c r="G451" s="358"/>
      <c r="H451" s="358"/>
    </row>
    <row r="452" spans="5:8" s="329" customFormat="1">
      <c r="E452" s="358"/>
      <c r="F452" s="358"/>
      <c r="G452" s="358"/>
      <c r="H452" s="358"/>
    </row>
    <row r="453" spans="5:8" s="329" customFormat="1">
      <c r="E453" s="358"/>
      <c r="F453" s="358"/>
      <c r="G453" s="358"/>
      <c r="H453" s="358"/>
    </row>
    <row r="454" spans="5:8" s="329" customFormat="1">
      <c r="E454" s="358"/>
      <c r="F454" s="358"/>
      <c r="G454" s="358"/>
      <c r="H454" s="358"/>
    </row>
    <row r="455" spans="5:8" s="329" customFormat="1">
      <c r="E455" s="358"/>
      <c r="F455" s="358"/>
      <c r="G455" s="358"/>
      <c r="H455" s="358"/>
    </row>
    <row r="456" spans="5:8" s="329" customFormat="1">
      <c r="E456" s="358"/>
      <c r="F456" s="358"/>
      <c r="G456" s="358"/>
      <c r="H456" s="358"/>
    </row>
    <row r="457" spans="5:8" s="329" customFormat="1">
      <c r="E457" s="358"/>
      <c r="F457" s="358"/>
      <c r="G457" s="358"/>
      <c r="H457" s="358"/>
    </row>
    <row r="458" spans="5:8" s="329" customFormat="1">
      <c r="E458" s="358"/>
      <c r="F458" s="358"/>
      <c r="G458" s="358"/>
      <c r="H458" s="358"/>
    </row>
    <row r="459" spans="5:8" s="329" customFormat="1">
      <c r="E459" s="358"/>
      <c r="F459" s="358"/>
      <c r="G459" s="358"/>
      <c r="H459" s="358"/>
    </row>
    <row r="460" spans="5:8" s="329" customFormat="1">
      <c r="E460" s="358"/>
      <c r="F460" s="358"/>
      <c r="G460" s="358"/>
      <c r="H460" s="358"/>
    </row>
    <row r="461" spans="5:8" s="329" customFormat="1">
      <c r="E461" s="358"/>
      <c r="F461" s="358"/>
      <c r="G461" s="358"/>
      <c r="H461" s="358"/>
    </row>
    <row r="462" spans="5:8" s="329" customFormat="1">
      <c r="E462" s="358"/>
      <c r="F462" s="358"/>
      <c r="G462" s="358"/>
      <c r="H462" s="358"/>
    </row>
    <row r="463" spans="5:8" s="329" customFormat="1">
      <c r="E463" s="358"/>
      <c r="F463" s="358"/>
      <c r="G463" s="358"/>
      <c r="H463" s="358"/>
    </row>
    <row r="464" spans="5:8" s="329" customFormat="1">
      <c r="E464" s="358"/>
      <c r="F464" s="358"/>
      <c r="G464" s="358"/>
      <c r="H464" s="358"/>
    </row>
    <row r="465" spans="5:8" s="329" customFormat="1">
      <c r="E465" s="358"/>
      <c r="F465" s="358"/>
      <c r="G465" s="358"/>
      <c r="H465" s="358"/>
    </row>
    <row r="466" spans="5:8" s="329" customFormat="1">
      <c r="E466" s="358"/>
      <c r="F466" s="358"/>
      <c r="G466" s="358"/>
      <c r="H466" s="358"/>
    </row>
    <row r="467" spans="5:8" s="329" customFormat="1">
      <c r="E467" s="358"/>
      <c r="F467" s="358"/>
      <c r="G467" s="358"/>
      <c r="H467" s="358"/>
    </row>
    <row r="468" spans="5:8" s="329" customFormat="1">
      <c r="E468" s="358"/>
      <c r="F468" s="358"/>
      <c r="G468" s="358"/>
      <c r="H468" s="358"/>
    </row>
    <row r="469" spans="5:8" s="329" customFormat="1">
      <c r="E469" s="358"/>
      <c r="F469" s="358"/>
      <c r="G469" s="358"/>
      <c r="H469" s="358"/>
    </row>
    <row r="470" spans="5:8" s="329" customFormat="1">
      <c r="E470" s="358"/>
      <c r="F470" s="358"/>
      <c r="G470" s="358"/>
      <c r="H470" s="358"/>
    </row>
    <row r="471" spans="5:8" s="329" customFormat="1">
      <c r="E471" s="358"/>
      <c r="F471" s="358"/>
      <c r="G471" s="358"/>
      <c r="H471" s="358"/>
    </row>
    <row r="472" spans="5:8" s="329" customFormat="1">
      <c r="E472" s="358"/>
      <c r="F472" s="358"/>
      <c r="G472" s="358"/>
      <c r="H472" s="358"/>
    </row>
    <row r="473" spans="5:8" s="329" customFormat="1">
      <c r="E473" s="358"/>
      <c r="F473" s="358"/>
      <c r="G473" s="358"/>
      <c r="H473" s="358"/>
    </row>
    <row r="474" spans="5:8" s="329" customFormat="1">
      <c r="E474" s="358"/>
      <c r="F474" s="358"/>
      <c r="G474" s="358"/>
      <c r="H474" s="358"/>
    </row>
    <row r="475" spans="5:8" s="329" customFormat="1">
      <c r="E475" s="358"/>
      <c r="F475" s="358"/>
      <c r="G475" s="358"/>
      <c r="H475" s="358"/>
    </row>
    <row r="476" spans="5:8" s="329" customFormat="1">
      <c r="E476" s="358"/>
      <c r="F476" s="358"/>
      <c r="G476" s="358"/>
      <c r="H476" s="358"/>
    </row>
    <row r="477" spans="5:8" s="329" customFormat="1">
      <c r="E477" s="358"/>
      <c r="F477" s="358"/>
      <c r="G477" s="358"/>
      <c r="H477" s="358"/>
    </row>
    <row r="478" spans="5:8" s="329" customFormat="1">
      <c r="E478" s="358"/>
      <c r="F478" s="358"/>
      <c r="G478" s="358"/>
      <c r="H478" s="358"/>
    </row>
    <row r="479" spans="5:8" s="329" customFormat="1">
      <c r="E479" s="358"/>
      <c r="F479" s="358"/>
      <c r="G479" s="358"/>
      <c r="H479" s="358"/>
    </row>
    <row r="480" spans="5:8" s="329" customFormat="1">
      <c r="E480" s="358"/>
      <c r="F480" s="358"/>
      <c r="G480" s="358"/>
      <c r="H480" s="358"/>
    </row>
    <row r="481" spans="5:8" s="329" customFormat="1">
      <c r="E481" s="358"/>
      <c r="F481" s="358"/>
      <c r="G481" s="358"/>
      <c r="H481" s="358"/>
    </row>
    <row r="482" spans="5:8" s="329" customFormat="1">
      <c r="E482" s="358"/>
      <c r="F482" s="358"/>
      <c r="G482" s="358"/>
      <c r="H482" s="358"/>
    </row>
    <row r="483" spans="5:8" s="329" customFormat="1">
      <c r="E483" s="358"/>
      <c r="F483" s="358"/>
      <c r="G483" s="358"/>
      <c r="H483" s="358"/>
    </row>
    <row r="484" spans="5:8" s="329" customFormat="1">
      <c r="E484" s="358"/>
      <c r="F484" s="358"/>
      <c r="G484" s="358"/>
      <c r="H484" s="358"/>
    </row>
    <row r="485" spans="5:8" s="329" customFormat="1">
      <c r="E485" s="358"/>
      <c r="F485" s="358"/>
      <c r="G485" s="358"/>
      <c r="H485" s="358"/>
    </row>
    <row r="486" spans="5:8" s="329" customFormat="1">
      <c r="E486" s="358"/>
      <c r="F486" s="358"/>
      <c r="G486" s="358"/>
      <c r="H486" s="358"/>
    </row>
    <row r="487" spans="5:8" s="329" customFormat="1">
      <c r="E487" s="358"/>
      <c r="F487" s="358"/>
      <c r="G487" s="358"/>
      <c r="H487" s="358"/>
    </row>
    <row r="488" spans="5:8" s="329" customFormat="1">
      <c r="E488" s="358"/>
      <c r="F488" s="358"/>
      <c r="G488" s="358"/>
      <c r="H488" s="358"/>
    </row>
    <row r="489" spans="5:8" s="329" customFormat="1">
      <c r="E489" s="358"/>
      <c r="F489" s="358"/>
      <c r="G489" s="358"/>
      <c r="H489" s="358"/>
    </row>
    <row r="490" spans="5:8" s="329" customFormat="1">
      <c r="E490" s="358"/>
      <c r="F490" s="358"/>
      <c r="G490" s="358"/>
      <c r="H490" s="358"/>
    </row>
    <row r="491" spans="5:8" s="329" customFormat="1">
      <c r="E491" s="358"/>
      <c r="F491" s="358"/>
      <c r="G491" s="358"/>
      <c r="H491" s="358"/>
    </row>
    <row r="492" spans="5:8" s="329" customFormat="1">
      <c r="E492" s="358"/>
      <c r="F492" s="358"/>
      <c r="G492" s="358"/>
      <c r="H492" s="358"/>
    </row>
    <row r="493" spans="5:8" s="329" customFormat="1">
      <c r="E493" s="358"/>
      <c r="F493" s="358"/>
      <c r="G493" s="358"/>
      <c r="H493" s="358"/>
    </row>
    <row r="494" spans="5:8" s="329" customFormat="1">
      <c r="E494" s="358"/>
      <c r="F494" s="358"/>
      <c r="G494" s="358"/>
      <c r="H494" s="358"/>
    </row>
    <row r="495" spans="5:8" s="329" customFormat="1">
      <c r="E495" s="358"/>
      <c r="F495" s="358"/>
      <c r="G495" s="358"/>
      <c r="H495" s="358"/>
    </row>
    <row r="496" spans="5:8" s="329" customFormat="1">
      <c r="E496" s="358"/>
      <c r="F496" s="358"/>
      <c r="G496" s="358"/>
      <c r="H496" s="358"/>
    </row>
    <row r="497" spans="5:8" s="329" customFormat="1">
      <c r="E497" s="358"/>
      <c r="F497" s="358"/>
      <c r="G497" s="358"/>
      <c r="H497" s="358"/>
    </row>
    <row r="498" spans="5:8" s="329" customFormat="1">
      <c r="E498" s="358"/>
      <c r="F498" s="358"/>
      <c r="G498" s="358"/>
      <c r="H498" s="358"/>
    </row>
    <row r="499" spans="5:8" s="329" customFormat="1">
      <c r="E499" s="358"/>
      <c r="F499" s="358"/>
      <c r="G499" s="358"/>
      <c r="H499" s="358"/>
    </row>
    <row r="500" spans="5:8" s="329" customFormat="1">
      <c r="E500" s="358"/>
      <c r="F500" s="358"/>
      <c r="G500" s="358"/>
      <c r="H500" s="358"/>
    </row>
    <row r="501" spans="5:8" s="329" customFormat="1">
      <c r="E501" s="358"/>
      <c r="F501" s="358"/>
      <c r="G501" s="358"/>
      <c r="H501" s="358"/>
    </row>
    <row r="502" spans="5:8" s="329" customFormat="1">
      <c r="E502" s="358"/>
      <c r="F502" s="358"/>
      <c r="G502" s="358"/>
      <c r="H502" s="358"/>
    </row>
    <row r="503" spans="5:8" s="329" customFormat="1">
      <c r="E503" s="358"/>
      <c r="F503" s="358"/>
      <c r="G503" s="358"/>
      <c r="H503" s="358"/>
    </row>
    <row r="504" spans="5:8" s="329" customFormat="1">
      <c r="E504" s="358"/>
      <c r="F504" s="358"/>
      <c r="G504" s="358"/>
      <c r="H504" s="358"/>
    </row>
    <row r="505" spans="5:8" s="329" customFormat="1">
      <c r="E505" s="358"/>
      <c r="F505" s="358"/>
      <c r="G505" s="358"/>
      <c r="H505" s="358"/>
    </row>
    <row r="506" spans="5:8" s="329" customFormat="1">
      <c r="E506" s="358"/>
      <c r="F506" s="358"/>
      <c r="G506" s="358"/>
      <c r="H506" s="358"/>
    </row>
    <row r="507" spans="5:8" s="329" customFormat="1">
      <c r="E507" s="358"/>
      <c r="F507" s="358"/>
      <c r="G507" s="358"/>
      <c r="H507" s="358"/>
    </row>
    <row r="508" spans="5:8" s="329" customFormat="1">
      <c r="E508" s="358"/>
      <c r="F508" s="358"/>
      <c r="G508" s="358"/>
      <c r="H508" s="358"/>
    </row>
    <row r="509" spans="5:8" s="329" customFormat="1">
      <c r="E509" s="358"/>
      <c r="F509" s="358"/>
      <c r="G509" s="358"/>
      <c r="H509" s="358"/>
    </row>
    <row r="510" spans="5:8" s="329" customFormat="1">
      <c r="E510" s="358"/>
      <c r="F510" s="358"/>
      <c r="G510" s="358"/>
      <c r="H510" s="358"/>
    </row>
    <row r="511" spans="5:8" s="329" customFormat="1">
      <c r="E511" s="358"/>
      <c r="F511" s="358"/>
      <c r="G511" s="358"/>
      <c r="H511" s="358"/>
    </row>
    <row r="512" spans="5:8" s="329" customFormat="1">
      <c r="E512" s="358"/>
      <c r="F512" s="358"/>
      <c r="G512" s="358"/>
      <c r="H512" s="358"/>
    </row>
    <row r="513" spans="5:8" s="329" customFormat="1">
      <c r="E513" s="358"/>
      <c r="F513" s="358"/>
      <c r="G513" s="358"/>
      <c r="H513" s="358"/>
    </row>
    <row r="514" spans="5:8" s="329" customFormat="1">
      <c r="E514" s="358"/>
      <c r="F514" s="358"/>
      <c r="G514" s="358"/>
      <c r="H514" s="358"/>
    </row>
    <row r="515" spans="5:8" s="329" customFormat="1">
      <c r="E515" s="358"/>
      <c r="F515" s="358"/>
      <c r="G515" s="358"/>
      <c r="H515" s="358"/>
    </row>
    <row r="516" spans="5:8" s="329" customFormat="1">
      <c r="E516" s="358"/>
      <c r="F516" s="358"/>
      <c r="G516" s="358"/>
      <c r="H516" s="358"/>
    </row>
    <row r="517" spans="5:8" s="329" customFormat="1">
      <c r="E517" s="358"/>
      <c r="F517" s="358"/>
      <c r="G517" s="358"/>
      <c r="H517" s="358"/>
    </row>
    <row r="518" spans="5:8" s="329" customFormat="1">
      <c r="E518" s="358"/>
      <c r="F518" s="358"/>
      <c r="G518" s="358"/>
      <c r="H518" s="358"/>
    </row>
    <row r="519" spans="5:8" s="329" customFormat="1">
      <c r="E519" s="358"/>
      <c r="F519" s="358"/>
      <c r="G519" s="358"/>
      <c r="H519" s="358"/>
    </row>
    <row r="520" spans="5:8" s="329" customFormat="1">
      <c r="E520" s="358"/>
      <c r="F520" s="358"/>
      <c r="G520" s="358"/>
      <c r="H520" s="358"/>
    </row>
    <row r="521" spans="5:8" s="329" customFormat="1">
      <c r="E521" s="358"/>
      <c r="F521" s="358"/>
      <c r="G521" s="358"/>
      <c r="H521" s="358"/>
    </row>
    <row r="522" spans="5:8" s="329" customFormat="1">
      <c r="E522" s="358"/>
      <c r="F522" s="358"/>
      <c r="G522" s="358"/>
      <c r="H522" s="358"/>
    </row>
    <row r="523" spans="5:8" s="329" customFormat="1">
      <c r="E523" s="358"/>
      <c r="F523" s="358"/>
      <c r="G523" s="358"/>
      <c r="H523" s="358"/>
    </row>
    <row r="524" spans="5:8" s="329" customFormat="1">
      <c r="E524" s="358"/>
      <c r="F524" s="358"/>
      <c r="G524" s="358"/>
      <c r="H524" s="358"/>
    </row>
    <row r="525" spans="5:8" s="329" customFormat="1">
      <c r="E525" s="358"/>
      <c r="F525" s="358"/>
      <c r="G525" s="358"/>
      <c r="H525" s="358"/>
    </row>
    <row r="526" spans="5:8" s="329" customFormat="1">
      <c r="E526" s="358"/>
      <c r="F526" s="358"/>
      <c r="G526" s="358"/>
      <c r="H526" s="358"/>
    </row>
    <row r="527" spans="5:8" s="329" customFormat="1">
      <c r="E527" s="358"/>
      <c r="F527" s="358"/>
      <c r="G527" s="358"/>
      <c r="H527" s="358"/>
    </row>
    <row r="528" spans="5:8" s="329" customFormat="1">
      <c r="E528" s="358"/>
      <c r="F528" s="358"/>
      <c r="G528" s="358"/>
      <c r="H528" s="358"/>
    </row>
    <row r="529" spans="5:8" s="329" customFormat="1">
      <c r="E529" s="358"/>
      <c r="F529" s="358"/>
      <c r="G529" s="358"/>
      <c r="H529" s="358"/>
    </row>
    <row r="530" spans="5:8" s="329" customFormat="1">
      <c r="E530" s="358"/>
      <c r="F530" s="358"/>
      <c r="G530" s="358"/>
      <c r="H530" s="358"/>
    </row>
    <row r="531" spans="5:8" s="329" customFormat="1">
      <c r="E531" s="358"/>
      <c r="F531" s="358"/>
      <c r="G531" s="358"/>
      <c r="H531" s="358"/>
    </row>
    <row r="532" spans="5:8" s="329" customFormat="1">
      <c r="E532" s="358"/>
      <c r="F532" s="358"/>
      <c r="G532" s="358"/>
      <c r="H532" s="358"/>
    </row>
    <row r="533" spans="5:8" s="329" customFormat="1">
      <c r="E533" s="358"/>
      <c r="F533" s="358"/>
      <c r="G533" s="358"/>
      <c r="H533" s="358"/>
    </row>
    <row r="534" spans="5:8" s="329" customFormat="1">
      <c r="E534" s="358"/>
      <c r="F534" s="358"/>
      <c r="G534" s="358"/>
      <c r="H534" s="358"/>
    </row>
    <row r="535" spans="5:8" s="329" customFormat="1">
      <c r="E535" s="358"/>
      <c r="F535" s="358"/>
      <c r="G535" s="358"/>
      <c r="H535" s="358"/>
    </row>
    <row r="536" spans="5:8" s="329" customFormat="1">
      <c r="E536" s="358"/>
      <c r="F536" s="358"/>
      <c r="G536" s="358"/>
      <c r="H536" s="358"/>
    </row>
    <row r="537" spans="5:8" s="329" customFormat="1">
      <c r="E537" s="358"/>
      <c r="F537" s="358"/>
      <c r="G537" s="358"/>
      <c r="H537" s="358"/>
    </row>
    <row r="538" spans="5:8" s="329" customFormat="1">
      <c r="E538" s="358"/>
      <c r="F538" s="358"/>
      <c r="G538" s="358"/>
      <c r="H538" s="358"/>
    </row>
    <row r="539" spans="5:8" s="329" customFormat="1">
      <c r="E539" s="358"/>
      <c r="F539" s="358"/>
      <c r="G539" s="358"/>
      <c r="H539" s="358"/>
    </row>
    <row r="540" spans="5:8" s="329" customFormat="1">
      <c r="E540" s="358"/>
      <c r="F540" s="358"/>
      <c r="G540" s="358"/>
      <c r="H540" s="358"/>
    </row>
    <row r="541" spans="5:8" s="329" customFormat="1">
      <c r="E541" s="358"/>
      <c r="F541" s="358"/>
      <c r="G541" s="358"/>
      <c r="H541" s="358"/>
    </row>
    <row r="542" spans="5:8" s="329" customFormat="1">
      <c r="E542" s="358"/>
      <c r="F542" s="358"/>
      <c r="G542" s="358"/>
      <c r="H542" s="358"/>
    </row>
    <row r="543" spans="5:8" s="329" customFormat="1">
      <c r="E543" s="358"/>
      <c r="F543" s="358"/>
      <c r="G543" s="358"/>
      <c r="H543" s="358"/>
    </row>
    <row r="544" spans="5:8" s="329" customFormat="1">
      <c r="E544" s="358"/>
      <c r="F544" s="358"/>
      <c r="G544" s="358"/>
      <c r="H544" s="358"/>
    </row>
    <row r="545" spans="5:8" s="329" customFormat="1">
      <c r="E545" s="358"/>
      <c r="F545" s="358"/>
      <c r="G545" s="358"/>
      <c r="H545" s="358"/>
    </row>
    <row r="546" spans="5:8" s="329" customFormat="1">
      <c r="E546" s="358"/>
      <c r="F546" s="358"/>
      <c r="G546" s="358"/>
      <c r="H546" s="358"/>
    </row>
    <row r="547" spans="5:8" s="329" customFormat="1">
      <c r="E547" s="358"/>
      <c r="F547" s="358"/>
      <c r="G547" s="358"/>
      <c r="H547" s="358"/>
    </row>
    <row r="548" spans="5:8" s="329" customFormat="1">
      <c r="E548" s="358"/>
      <c r="F548" s="358"/>
      <c r="G548" s="358"/>
      <c r="H548" s="358"/>
    </row>
    <row r="549" spans="5:8" s="329" customFormat="1">
      <c r="E549" s="358"/>
      <c r="F549" s="358"/>
      <c r="G549" s="358"/>
      <c r="H549" s="358"/>
    </row>
    <row r="550" spans="5:8" s="329" customFormat="1">
      <c r="E550" s="358"/>
      <c r="F550" s="358"/>
      <c r="G550" s="358"/>
      <c r="H550" s="358"/>
    </row>
    <row r="551" spans="5:8" s="329" customFormat="1">
      <c r="E551" s="358"/>
      <c r="F551" s="358"/>
      <c r="G551" s="358"/>
      <c r="H551" s="358"/>
    </row>
    <row r="552" spans="5:8" s="329" customFormat="1">
      <c r="E552" s="358"/>
      <c r="F552" s="358"/>
      <c r="G552" s="358"/>
      <c r="H552" s="358"/>
    </row>
    <row r="553" spans="5:8" s="329" customFormat="1">
      <c r="E553" s="358"/>
      <c r="F553" s="358"/>
      <c r="G553" s="358"/>
      <c r="H553" s="358"/>
    </row>
    <row r="554" spans="5:8" s="329" customFormat="1">
      <c r="E554" s="358"/>
      <c r="F554" s="358"/>
      <c r="G554" s="358"/>
      <c r="H554" s="358"/>
    </row>
    <row r="555" spans="5:8" s="329" customFormat="1">
      <c r="E555" s="358"/>
      <c r="F555" s="358"/>
      <c r="G555" s="358"/>
      <c r="H555" s="358"/>
    </row>
    <row r="556" spans="5:8" s="329" customFormat="1">
      <c r="E556" s="358"/>
      <c r="F556" s="358"/>
      <c r="G556" s="358"/>
      <c r="H556" s="358"/>
    </row>
    <row r="557" spans="5:8" s="329" customFormat="1">
      <c r="E557" s="358"/>
      <c r="F557" s="358"/>
      <c r="G557" s="358"/>
      <c r="H557" s="358"/>
    </row>
    <row r="558" spans="5:8" s="329" customFormat="1">
      <c r="E558" s="358"/>
      <c r="F558" s="358"/>
      <c r="G558" s="358"/>
      <c r="H558" s="358"/>
    </row>
    <row r="559" spans="5:8" s="329" customFormat="1">
      <c r="E559" s="358"/>
      <c r="F559" s="358"/>
      <c r="G559" s="358"/>
      <c r="H559" s="358"/>
    </row>
    <row r="560" spans="5:8" s="329" customFormat="1">
      <c r="E560" s="358"/>
      <c r="F560" s="358"/>
      <c r="G560" s="358"/>
      <c r="H560" s="358"/>
    </row>
    <row r="561" spans="5:8" s="329" customFormat="1">
      <c r="E561" s="358"/>
      <c r="F561" s="358"/>
      <c r="G561" s="358"/>
      <c r="H561" s="358"/>
    </row>
    <row r="562" spans="5:8" s="329" customFormat="1">
      <c r="E562" s="358"/>
      <c r="F562" s="358"/>
      <c r="G562" s="358"/>
      <c r="H562" s="358"/>
    </row>
    <row r="563" spans="5:8" s="329" customFormat="1">
      <c r="E563" s="358"/>
      <c r="F563" s="358"/>
      <c r="G563" s="358"/>
      <c r="H563" s="358"/>
    </row>
    <row r="564" spans="5:8" s="329" customFormat="1">
      <c r="E564" s="358"/>
      <c r="F564" s="358"/>
      <c r="G564" s="358"/>
      <c r="H564" s="358"/>
    </row>
    <row r="565" spans="5:8" s="329" customFormat="1">
      <c r="E565" s="358"/>
      <c r="F565" s="358"/>
      <c r="G565" s="358"/>
      <c r="H565" s="358"/>
    </row>
    <row r="566" spans="5:8" s="329" customFormat="1">
      <c r="E566" s="358"/>
      <c r="F566" s="358"/>
      <c r="G566" s="358"/>
      <c r="H566" s="358"/>
    </row>
    <row r="567" spans="5:8" s="329" customFormat="1">
      <c r="E567" s="358"/>
      <c r="F567" s="358"/>
      <c r="G567" s="358"/>
      <c r="H567" s="358"/>
    </row>
    <row r="568" spans="5:8" s="329" customFormat="1">
      <c r="E568" s="358"/>
      <c r="F568" s="358"/>
      <c r="G568" s="358"/>
      <c r="H568" s="358"/>
    </row>
    <row r="569" spans="5:8" s="329" customFormat="1">
      <c r="E569" s="358"/>
      <c r="F569" s="358"/>
      <c r="G569" s="358"/>
      <c r="H569" s="358"/>
    </row>
    <row r="570" spans="5:8" s="329" customFormat="1">
      <c r="E570" s="358"/>
      <c r="F570" s="358"/>
      <c r="G570" s="358"/>
      <c r="H570" s="358"/>
    </row>
    <row r="571" spans="5:8" s="329" customFormat="1">
      <c r="E571" s="358"/>
      <c r="F571" s="358"/>
      <c r="G571" s="358"/>
      <c r="H571" s="358"/>
    </row>
    <row r="572" spans="5:8" s="329" customFormat="1">
      <c r="E572" s="358"/>
      <c r="F572" s="358"/>
      <c r="G572" s="358"/>
      <c r="H572" s="358"/>
    </row>
    <row r="573" spans="5:8" s="329" customFormat="1">
      <c r="E573" s="358"/>
      <c r="F573" s="358"/>
      <c r="G573" s="358"/>
      <c r="H573" s="358"/>
    </row>
    <row r="574" spans="5:8" s="329" customFormat="1">
      <c r="E574" s="358"/>
      <c r="F574" s="358"/>
      <c r="G574" s="358"/>
      <c r="H574" s="358"/>
    </row>
    <row r="575" spans="5:8" s="329" customFormat="1">
      <c r="E575" s="358"/>
      <c r="F575" s="358"/>
      <c r="G575" s="358"/>
      <c r="H575" s="358"/>
    </row>
    <row r="576" spans="5:8" s="329" customFormat="1">
      <c r="E576" s="358"/>
      <c r="F576" s="358"/>
      <c r="G576" s="358"/>
      <c r="H576" s="358"/>
    </row>
    <row r="577" spans="5:8" s="329" customFormat="1">
      <c r="E577" s="358"/>
      <c r="F577" s="358"/>
      <c r="G577" s="358"/>
      <c r="H577" s="358"/>
    </row>
    <row r="578" spans="5:8" s="329" customFormat="1">
      <c r="E578" s="358"/>
      <c r="F578" s="358"/>
      <c r="G578" s="358"/>
      <c r="H578" s="358"/>
    </row>
    <row r="579" spans="5:8" s="329" customFormat="1">
      <c r="E579" s="358"/>
      <c r="F579" s="358"/>
      <c r="G579" s="358"/>
      <c r="H579" s="358"/>
    </row>
    <row r="580" spans="5:8" s="329" customFormat="1">
      <c r="E580" s="358"/>
      <c r="F580" s="358"/>
      <c r="G580" s="358"/>
      <c r="H580" s="358"/>
    </row>
    <row r="581" spans="5:8" s="329" customFormat="1">
      <c r="E581" s="358"/>
      <c r="F581" s="358"/>
      <c r="G581" s="358"/>
      <c r="H581" s="358"/>
    </row>
    <row r="582" spans="5:8" s="329" customFormat="1">
      <c r="E582" s="358"/>
      <c r="F582" s="358"/>
      <c r="G582" s="358"/>
      <c r="H582" s="358"/>
    </row>
    <row r="583" spans="5:8" s="329" customFormat="1">
      <c r="E583" s="358"/>
      <c r="F583" s="358"/>
      <c r="G583" s="358"/>
      <c r="H583" s="358"/>
    </row>
    <row r="584" spans="5:8" s="329" customFormat="1">
      <c r="E584" s="358"/>
      <c r="F584" s="358"/>
      <c r="G584" s="358"/>
      <c r="H584" s="358"/>
    </row>
    <row r="585" spans="5:8" s="329" customFormat="1">
      <c r="E585" s="358"/>
      <c r="F585" s="358"/>
      <c r="G585" s="358"/>
      <c r="H585" s="358"/>
    </row>
    <row r="586" spans="5:8" s="329" customFormat="1">
      <c r="E586" s="358"/>
      <c r="F586" s="358"/>
      <c r="G586" s="358"/>
      <c r="H586" s="358"/>
    </row>
    <row r="587" spans="5:8" s="329" customFormat="1">
      <c r="E587" s="358"/>
      <c r="F587" s="358"/>
      <c r="G587" s="358"/>
      <c r="H587" s="358"/>
    </row>
    <row r="588" spans="5:8" s="329" customFormat="1">
      <c r="E588" s="358"/>
      <c r="F588" s="358"/>
      <c r="G588" s="358"/>
      <c r="H588" s="358"/>
    </row>
    <row r="589" spans="5:8" s="329" customFormat="1">
      <c r="E589" s="358"/>
      <c r="F589" s="358"/>
      <c r="G589" s="358"/>
      <c r="H589" s="358"/>
    </row>
    <row r="590" spans="5:8" s="329" customFormat="1">
      <c r="E590" s="358"/>
      <c r="F590" s="358"/>
      <c r="G590" s="358"/>
      <c r="H590" s="358"/>
    </row>
    <row r="591" spans="5:8" s="329" customFormat="1">
      <c r="E591" s="358"/>
      <c r="F591" s="358"/>
      <c r="G591" s="358"/>
      <c r="H591" s="358"/>
    </row>
    <row r="592" spans="5:8" s="329" customFormat="1">
      <c r="E592" s="358"/>
      <c r="F592" s="358"/>
      <c r="G592" s="358"/>
      <c r="H592" s="358"/>
    </row>
    <row r="593" spans="5:8" s="329" customFormat="1">
      <c r="E593" s="358"/>
      <c r="F593" s="358"/>
      <c r="G593" s="358"/>
      <c r="H593" s="358"/>
    </row>
    <row r="594" spans="5:8" s="329" customFormat="1">
      <c r="E594" s="358"/>
      <c r="F594" s="358"/>
      <c r="G594" s="358"/>
      <c r="H594" s="358"/>
    </row>
    <row r="595" spans="5:8" s="329" customFormat="1">
      <c r="E595" s="358"/>
      <c r="F595" s="358"/>
      <c r="G595" s="358"/>
      <c r="H595" s="358"/>
    </row>
    <row r="596" spans="5:8" s="329" customFormat="1">
      <c r="E596" s="358"/>
      <c r="F596" s="358"/>
      <c r="G596" s="358"/>
      <c r="H596" s="358"/>
    </row>
    <row r="597" spans="5:8" s="329" customFormat="1">
      <c r="E597" s="358"/>
      <c r="F597" s="358"/>
      <c r="G597" s="358"/>
      <c r="H597" s="358"/>
    </row>
    <row r="598" spans="5:8" s="329" customFormat="1">
      <c r="E598" s="358"/>
      <c r="F598" s="358"/>
      <c r="G598" s="358"/>
      <c r="H598" s="358"/>
    </row>
    <row r="599" spans="5:8" s="329" customFormat="1">
      <c r="E599" s="358"/>
      <c r="F599" s="358"/>
      <c r="G599" s="358"/>
      <c r="H599" s="358"/>
    </row>
    <row r="600" spans="5:8" s="329" customFormat="1">
      <c r="E600" s="358"/>
      <c r="F600" s="358"/>
      <c r="G600" s="358"/>
      <c r="H600" s="358"/>
    </row>
    <row r="601" spans="5:8" s="329" customFormat="1">
      <c r="E601" s="358"/>
      <c r="F601" s="358"/>
      <c r="G601" s="358"/>
      <c r="H601" s="358"/>
    </row>
    <row r="602" spans="5:8" s="329" customFormat="1">
      <c r="E602" s="358"/>
      <c r="F602" s="358"/>
      <c r="G602" s="358"/>
      <c r="H602" s="358"/>
    </row>
    <row r="603" spans="5:8" s="329" customFormat="1">
      <c r="E603" s="358"/>
      <c r="F603" s="358"/>
      <c r="G603" s="358"/>
      <c r="H603" s="358"/>
    </row>
    <row r="604" spans="5:8" s="329" customFormat="1">
      <c r="E604" s="358"/>
      <c r="F604" s="358"/>
      <c r="G604" s="358"/>
      <c r="H604" s="358"/>
    </row>
    <row r="605" spans="5:8" s="329" customFormat="1">
      <c r="E605" s="358"/>
      <c r="F605" s="358"/>
      <c r="G605" s="358"/>
      <c r="H605" s="358"/>
    </row>
    <row r="606" spans="5:8" s="329" customFormat="1">
      <c r="E606" s="358"/>
      <c r="F606" s="358"/>
      <c r="G606" s="358"/>
      <c r="H606" s="358"/>
    </row>
    <row r="607" spans="5:8" s="329" customFormat="1">
      <c r="E607" s="358"/>
      <c r="F607" s="358"/>
      <c r="G607" s="358"/>
      <c r="H607" s="358"/>
    </row>
    <row r="608" spans="5:8" s="329" customFormat="1">
      <c r="E608" s="358"/>
      <c r="F608" s="358"/>
      <c r="G608" s="358"/>
      <c r="H608" s="358"/>
    </row>
    <row r="609" spans="5:8" s="329" customFormat="1">
      <c r="E609" s="358"/>
      <c r="F609" s="358"/>
      <c r="G609" s="358"/>
      <c r="H609" s="358"/>
    </row>
    <row r="610" spans="5:8" s="329" customFormat="1">
      <c r="E610" s="358"/>
      <c r="F610" s="358"/>
      <c r="G610" s="358"/>
      <c r="H610" s="358"/>
    </row>
    <row r="611" spans="5:8" s="329" customFormat="1">
      <c r="E611" s="358"/>
      <c r="F611" s="358"/>
      <c r="G611" s="358"/>
      <c r="H611" s="358"/>
    </row>
    <row r="612" spans="5:8" s="329" customFormat="1">
      <c r="E612" s="358"/>
      <c r="F612" s="358"/>
      <c r="G612" s="358"/>
      <c r="H612" s="358"/>
    </row>
    <row r="613" spans="5:8" s="329" customFormat="1">
      <c r="E613" s="358"/>
      <c r="F613" s="358"/>
      <c r="G613" s="358"/>
      <c r="H613" s="358"/>
    </row>
    <row r="614" spans="5:8" s="329" customFormat="1">
      <c r="E614" s="358"/>
      <c r="F614" s="358"/>
      <c r="G614" s="358"/>
      <c r="H614" s="358"/>
    </row>
    <row r="615" spans="5:8" s="329" customFormat="1">
      <c r="E615" s="358"/>
      <c r="F615" s="358"/>
      <c r="G615" s="358"/>
      <c r="H615" s="358"/>
    </row>
    <row r="616" spans="5:8" s="329" customFormat="1">
      <c r="E616" s="358"/>
      <c r="F616" s="358"/>
      <c r="G616" s="358"/>
      <c r="H616" s="358"/>
    </row>
    <row r="617" spans="5:8" s="329" customFormat="1">
      <c r="E617" s="358"/>
      <c r="F617" s="358"/>
      <c r="G617" s="358"/>
      <c r="H617" s="358"/>
    </row>
    <row r="618" spans="5:8" s="329" customFormat="1">
      <c r="E618" s="358"/>
      <c r="F618" s="358"/>
      <c r="G618" s="358"/>
      <c r="H618" s="358"/>
    </row>
    <row r="619" spans="5:8" s="329" customFormat="1">
      <c r="E619" s="358"/>
      <c r="F619" s="358"/>
      <c r="G619" s="358"/>
      <c r="H619" s="358"/>
    </row>
    <row r="620" spans="5:8" s="329" customFormat="1">
      <c r="E620" s="358"/>
      <c r="F620" s="358"/>
      <c r="G620" s="358"/>
      <c r="H620" s="358"/>
    </row>
    <row r="621" spans="5:8" s="329" customFormat="1">
      <c r="E621" s="358"/>
      <c r="F621" s="358"/>
      <c r="G621" s="358"/>
      <c r="H621" s="358"/>
    </row>
    <row r="622" spans="5:8" s="329" customFormat="1">
      <c r="E622" s="358"/>
      <c r="F622" s="358"/>
      <c r="G622" s="358"/>
      <c r="H622" s="358"/>
    </row>
    <row r="623" spans="5:8" s="329" customFormat="1">
      <c r="E623" s="358"/>
      <c r="F623" s="358"/>
      <c r="G623" s="358"/>
      <c r="H623" s="358"/>
    </row>
    <row r="624" spans="5:8" s="329" customFormat="1">
      <c r="E624" s="358"/>
      <c r="F624" s="358"/>
      <c r="G624" s="358"/>
      <c r="H624" s="358"/>
    </row>
    <row r="625" spans="5:8" s="329" customFormat="1">
      <c r="E625" s="358"/>
      <c r="F625" s="358"/>
      <c r="G625" s="358"/>
      <c r="H625" s="358"/>
    </row>
    <row r="626" spans="5:8" s="329" customFormat="1">
      <c r="E626" s="358"/>
      <c r="F626" s="358"/>
      <c r="G626" s="358"/>
      <c r="H626" s="358"/>
    </row>
    <row r="627" spans="5:8" s="329" customFormat="1">
      <c r="E627" s="358"/>
      <c r="F627" s="358"/>
      <c r="G627" s="358"/>
      <c r="H627" s="358"/>
    </row>
    <row r="628" spans="5:8" s="329" customFormat="1">
      <c r="E628" s="358"/>
      <c r="F628" s="358"/>
      <c r="G628" s="358"/>
      <c r="H628" s="358"/>
    </row>
    <row r="629" spans="5:8" s="329" customFormat="1">
      <c r="E629" s="358"/>
      <c r="F629" s="358"/>
      <c r="G629" s="358"/>
      <c r="H629" s="358"/>
    </row>
    <row r="630" spans="5:8" s="329" customFormat="1">
      <c r="E630" s="358"/>
      <c r="F630" s="358"/>
      <c r="G630" s="358"/>
      <c r="H630" s="358"/>
    </row>
    <row r="631" spans="5:8" s="329" customFormat="1">
      <c r="E631" s="358"/>
      <c r="F631" s="358"/>
      <c r="G631" s="358"/>
      <c r="H631" s="358"/>
    </row>
    <row r="632" spans="5:8" s="329" customFormat="1">
      <c r="E632" s="358"/>
      <c r="F632" s="358"/>
      <c r="G632" s="358"/>
      <c r="H632" s="358"/>
    </row>
    <row r="633" spans="5:8" s="329" customFormat="1">
      <c r="E633" s="358"/>
      <c r="F633" s="358"/>
      <c r="G633" s="358"/>
      <c r="H633" s="358"/>
    </row>
    <row r="634" spans="5:8" s="329" customFormat="1">
      <c r="E634" s="358"/>
      <c r="F634" s="358"/>
      <c r="G634" s="358"/>
      <c r="H634" s="358"/>
    </row>
    <row r="635" spans="5:8" s="329" customFormat="1">
      <c r="E635" s="358"/>
      <c r="F635" s="358"/>
      <c r="G635" s="358"/>
      <c r="H635" s="358"/>
    </row>
    <row r="636" spans="5:8" s="329" customFormat="1">
      <c r="E636" s="358"/>
      <c r="F636" s="358"/>
      <c r="G636" s="358"/>
      <c r="H636" s="358"/>
    </row>
    <row r="637" spans="5:8" s="329" customFormat="1">
      <c r="E637" s="358"/>
      <c r="F637" s="358"/>
      <c r="G637" s="358"/>
      <c r="H637" s="358"/>
    </row>
    <row r="638" spans="5:8" s="329" customFormat="1">
      <c r="E638" s="358"/>
      <c r="F638" s="358"/>
      <c r="G638" s="358"/>
      <c r="H638" s="358"/>
    </row>
    <row r="639" spans="5:8" s="329" customFormat="1">
      <c r="E639" s="358"/>
      <c r="F639" s="358"/>
      <c r="G639" s="358"/>
      <c r="H639" s="358"/>
    </row>
    <row r="640" spans="5:8" s="329" customFormat="1">
      <c r="E640" s="358"/>
      <c r="F640" s="358"/>
      <c r="G640" s="358"/>
      <c r="H640" s="358"/>
    </row>
    <row r="641" spans="5:8" s="329" customFormat="1">
      <c r="E641" s="358"/>
      <c r="F641" s="358"/>
      <c r="G641" s="358"/>
      <c r="H641" s="358"/>
    </row>
    <row r="642" spans="5:8" s="329" customFormat="1">
      <c r="E642" s="358"/>
      <c r="F642" s="358"/>
      <c r="G642" s="358"/>
      <c r="H642" s="358"/>
    </row>
    <row r="643" spans="5:8" s="329" customFormat="1">
      <c r="E643" s="358"/>
      <c r="F643" s="358"/>
      <c r="G643" s="358"/>
      <c r="H643" s="358"/>
    </row>
    <row r="644" spans="5:8" s="329" customFormat="1">
      <c r="E644" s="358"/>
      <c r="F644" s="358"/>
      <c r="G644" s="358"/>
      <c r="H644" s="358"/>
    </row>
    <row r="645" spans="5:8" s="329" customFormat="1">
      <c r="E645" s="358"/>
      <c r="F645" s="358"/>
      <c r="G645" s="358"/>
      <c r="H645" s="358"/>
    </row>
    <row r="646" spans="5:8" s="329" customFormat="1">
      <c r="E646" s="358"/>
      <c r="F646" s="358"/>
      <c r="G646" s="358"/>
      <c r="H646" s="358"/>
    </row>
    <row r="647" spans="5:8" s="329" customFormat="1">
      <c r="E647" s="358"/>
      <c r="F647" s="358"/>
      <c r="G647" s="358"/>
      <c r="H647" s="358"/>
    </row>
    <row r="648" spans="5:8" s="329" customFormat="1">
      <c r="E648" s="358"/>
      <c r="F648" s="358"/>
      <c r="G648" s="358"/>
      <c r="H648" s="358"/>
    </row>
    <row r="649" spans="5:8" s="329" customFormat="1">
      <c r="E649" s="358"/>
      <c r="F649" s="358"/>
      <c r="G649" s="358"/>
      <c r="H649" s="358"/>
    </row>
    <row r="650" spans="5:8" s="329" customFormat="1">
      <c r="E650" s="358"/>
      <c r="F650" s="358"/>
      <c r="G650" s="358"/>
      <c r="H650" s="358"/>
    </row>
    <row r="651" spans="5:8" s="329" customFormat="1">
      <c r="E651" s="358"/>
      <c r="F651" s="358"/>
      <c r="G651" s="358"/>
      <c r="H651" s="358"/>
    </row>
    <row r="652" spans="5:8" s="329" customFormat="1">
      <c r="E652" s="358"/>
      <c r="F652" s="358"/>
      <c r="G652" s="358"/>
      <c r="H652" s="358"/>
    </row>
    <row r="653" spans="5:8" s="329" customFormat="1">
      <c r="E653" s="358"/>
      <c r="F653" s="358"/>
      <c r="G653" s="358"/>
      <c r="H653" s="358"/>
    </row>
    <row r="654" spans="5:8" s="329" customFormat="1">
      <c r="E654" s="358"/>
      <c r="F654" s="358"/>
      <c r="G654" s="358"/>
      <c r="H654" s="358"/>
    </row>
    <row r="655" spans="5:8" s="329" customFormat="1">
      <c r="E655" s="358"/>
      <c r="F655" s="358"/>
      <c r="G655" s="358"/>
      <c r="H655" s="358"/>
    </row>
    <row r="656" spans="5:8" s="329" customFormat="1">
      <c r="E656" s="358"/>
      <c r="F656" s="358"/>
      <c r="G656" s="358"/>
      <c r="H656" s="358"/>
    </row>
    <row r="657" spans="5:8" s="329" customFormat="1">
      <c r="E657" s="358"/>
      <c r="F657" s="358"/>
      <c r="G657" s="358"/>
      <c r="H657" s="358"/>
    </row>
    <row r="658" spans="5:8" s="329" customFormat="1">
      <c r="E658" s="358"/>
      <c r="F658" s="358"/>
      <c r="G658" s="358"/>
      <c r="H658" s="358"/>
    </row>
    <row r="659" spans="5:8" s="329" customFormat="1">
      <c r="E659" s="358"/>
      <c r="F659" s="358"/>
      <c r="G659" s="358"/>
      <c r="H659" s="358"/>
    </row>
    <row r="660" spans="5:8" s="329" customFormat="1">
      <c r="E660" s="358"/>
      <c r="F660" s="358"/>
      <c r="G660" s="358"/>
      <c r="H660" s="358"/>
    </row>
    <row r="661" spans="5:8" s="329" customFormat="1">
      <c r="E661" s="358"/>
      <c r="F661" s="358"/>
      <c r="G661" s="358"/>
      <c r="H661" s="358"/>
    </row>
    <row r="662" spans="5:8" s="329" customFormat="1">
      <c r="E662" s="358"/>
      <c r="F662" s="358"/>
      <c r="G662" s="358"/>
      <c r="H662" s="358"/>
    </row>
    <row r="663" spans="5:8" s="329" customFormat="1">
      <c r="E663" s="358"/>
      <c r="F663" s="358"/>
      <c r="G663" s="358"/>
      <c r="H663" s="358"/>
    </row>
    <row r="664" spans="5:8" s="329" customFormat="1">
      <c r="E664" s="358"/>
      <c r="F664" s="358"/>
      <c r="G664" s="358"/>
      <c r="H664" s="358"/>
    </row>
    <row r="665" spans="5:8" s="329" customFormat="1">
      <c r="E665" s="358"/>
      <c r="F665" s="358"/>
      <c r="G665" s="358"/>
      <c r="H665" s="358"/>
    </row>
    <row r="666" spans="5:8" s="329" customFormat="1">
      <c r="E666" s="358"/>
      <c r="F666" s="358"/>
      <c r="G666" s="358"/>
      <c r="H666" s="358"/>
    </row>
    <row r="667" spans="5:8" s="329" customFormat="1">
      <c r="E667" s="358"/>
      <c r="F667" s="358"/>
      <c r="G667" s="358"/>
      <c r="H667" s="358"/>
    </row>
    <row r="668" spans="5:8" s="329" customFormat="1">
      <c r="E668" s="358"/>
      <c r="F668" s="358"/>
      <c r="G668" s="358"/>
      <c r="H668" s="358"/>
    </row>
    <row r="669" spans="5:8" s="329" customFormat="1">
      <c r="E669" s="358"/>
      <c r="F669" s="358"/>
      <c r="G669" s="358"/>
      <c r="H669" s="358"/>
    </row>
    <row r="670" spans="5:8" s="329" customFormat="1">
      <c r="E670" s="358"/>
      <c r="F670" s="358"/>
      <c r="G670" s="358"/>
      <c r="H670" s="358"/>
    </row>
    <row r="671" spans="5:8" s="329" customFormat="1">
      <c r="E671" s="358"/>
      <c r="F671" s="358"/>
      <c r="G671" s="358"/>
      <c r="H671" s="358"/>
    </row>
    <row r="672" spans="5:8" s="329" customFormat="1">
      <c r="E672" s="358"/>
      <c r="F672" s="358"/>
      <c r="G672" s="358"/>
      <c r="H672" s="358"/>
    </row>
    <row r="673" spans="5:8" s="329" customFormat="1">
      <c r="E673" s="358"/>
      <c r="F673" s="358"/>
      <c r="G673" s="358"/>
      <c r="H673" s="358"/>
    </row>
    <row r="674" spans="5:8" s="329" customFormat="1">
      <c r="E674" s="358"/>
      <c r="F674" s="358"/>
      <c r="G674" s="358"/>
      <c r="H674" s="358"/>
    </row>
    <row r="675" spans="5:8" s="329" customFormat="1">
      <c r="E675" s="358"/>
      <c r="F675" s="358"/>
      <c r="G675" s="358"/>
      <c r="H675" s="358"/>
    </row>
    <row r="676" spans="5:8" s="329" customFormat="1">
      <c r="E676" s="358"/>
      <c r="F676" s="358"/>
      <c r="G676" s="358"/>
      <c r="H676" s="358"/>
    </row>
    <row r="677" spans="5:8" s="329" customFormat="1">
      <c r="E677" s="358"/>
      <c r="F677" s="358"/>
      <c r="G677" s="358"/>
      <c r="H677" s="358"/>
    </row>
    <row r="678" spans="5:8" s="329" customFormat="1">
      <c r="E678" s="358"/>
      <c r="F678" s="358"/>
      <c r="G678" s="358"/>
      <c r="H678" s="358"/>
    </row>
    <row r="679" spans="5:8" s="329" customFormat="1">
      <c r="E679" s="358"/>
      <c r="F679" s="358"/>
      <c r="G679" s="358"/>
      <c r="H679" s="358"/>
    </row>
    <row r="680" spans="5:8" s="329" customFormat="1">
      <c r="E680" s="358"/>
      <c r="F680" s="358"/>
      <c r="G680" s="358"/>
      <c r="H680" s="358"/>
    </row>
    <row r="681" spans="5:8" s="329" customFormat="1">
      <c r="E681" s="358"/>
      <c r="F681" s="358"/>
      <c r="G681" s="358"/>
      <c r="H681" s="358"/>
    </row>
    <row r="682" spans="5:8" s="329" customFormat="1">
      <c r="E682" s="358"/>
      <c r="F682" s="358"/>
      <c r="G682" s="358"/>
      <c r="H682" s="358"/>
    </row>
    <row r="683" spans="5:8" s="329" customFormat="1">
      <c r="E683" s="358"/>
      <c r="F683" s="358"/>
      <c r="G683" s="358"/>
      <c r="H683" s="358"/>
    </row>
    <row r="684" spans="5:8" s="329" customFormat="1">
      <c r="E684" s="358"/>
      <c r="F684" s="358"/>
      <c r="G684" s="358"/>
      <c r="H684" s="358"/>
    </row>
    <row r="685" spans="5:8" s="329" customFormat="1">
      <c r="E685" s="358"/>
      <c r="F685" s="358"/>
      <c r="G685" s="358"/>
      <c r="H685" s="358"/>
    </row>
    <row r="686" spans="5:8" s="329" customFormat="1">
      <c r="E686" s="358"/>
      <c r="F686" s="358"/>
      <c r="G686" s="358"/>
      <c r="H686" s="358"/>
    </row>
    <row r="687" spans="5:8" s="329" customFormat="1">
      <c r="E687" s="358"/>
      <c r="F687" s="358"/>
      <c r="G687" s="358"/>
      <c r="H687" s="358"/>
    </row>
    <row r="688" spans="5:8" s="329" customFormat="1">
      <c r="E688" s="358"/>
      <c r="F688" s="358"/>
      <c r="G688" s="358"/>
      <c r="H688" s="358"/>
    </row>
    <row r="689" spans="5:8" s="329" customFormat="1">
      <c r="E689" s="358"/>
      <c r="F689" s="358"/>
      <c r="G689" s="358"/>
      <c r="H689" s="358"/>
    </row>
    <row r="690" spans="5:8" s="329" customFormat="1">
      <c r="E690" s="358"/>
      <c r="F690" s="358"/>
      <c r="G690" s="358"/>
      <c r="H690" s="358"/>
    </row>
    <row r="691" spans="5:8" s="329" customFormat="1">
      <c r="E691" s="358"/>
      <c r="F691" s="358"/>
      <c r="G691" s="358"/>
      <c r="H691" s="358"/>
    </row>
    <row r="692" spans="5:8" s="329" customFormat="1">
      <c r="E692" s="358"/>
      <c r="F692" s="358"/>
      <c r="G692" s="358"/>
      <c r="H692" s="358"/>
    </row>
    <row r="693" spans="5:8" s="329" customFormat="1">
      <c r="E693" s="358"/>
      <c r="F693" s="358"/>
      <c r="G693" s="358"/>
      <c r="H693" s="358"/>
    </row>
    <row r="694" spans="5:8" s="329" customFormat="1">
      <c r="E694" s="358"/>
      <c r="F694" s="358"/>
      <c r="G694" s="358"/>
      <c r="H694" s="358"/>
    </row>
    <row r="695" spans="5:8" s="329" customFormat="1">
      <c r="E695" s="358"/>
      <c r="F695" s="358"/>
      <c r="G695" s="358"/>
      <c r="H695" s="358"/>
    </row>
    <row r="696" spans="5:8" s="329" customFormat="1">
      <c r="E696" s="358"/>
      <c r="F696" s="358"/>
      <c r="G696" s="358"/>
      <c r="H696" s="358"/>
    </row>
    <row r="697" spans="5:8" s="329" customFormat="1">
      <c r="E697" s="358"/>
      <c r="F697" s="358"/>
      <c r="G697" s="358"/>
      <c r="H697" s="358"/>
    </row>
    <row r="698" spans="5:8" s="329" customFormat="1">
      <c r="E698" s="358"/>
      <c r="F698" s="358"/>
      <c r="G698" s="358"/>
      <c r="H698" s="358"/>
    </row>
    <row r="699" spans="5:8" s="329" customFormat="1">
      <c r="E699" s="358"/>
      <c r="F699" s="358"/>
      <c r="G699" s="358"/>
      <c r="H699" s="358"/>
    </row>
    <row r="700" spans="5:8" s="329" customFormat="1">
      <c r="E700" s="358"/>
      <c r="F700" s="358"/>
      <c r="G700" s="358"/>
      <c r="H700" s="358"/>
    </row>
    <row r="701" spans="5:8" s="329" customFormat="1">
      <c r="E701" s="358"/>
      <c r="F701" s="358"/>
      <c r="G701" s="358"/>
      <c r="H701" s="358"/>
    </row>
    <row r="702" spans="5:8" s="329" customFormat="1">
      <c r="E702" s="358"/>
      <c r="F702" s="358"/>
      <c r="G702" s="358"/>
      <c r="H702" s="358"/>
    </row>
    <row r="703" spans="5:8" s="329" customFormat="1">
      <c r="E703" s="358"/>
      <c r="F703" s="358"/>
      <c r="G703" s="358"/>
      <c r="H703" s="358"/>
    </row>
    <row r="704" spans="5:8" s="329" customFormat="1">
      <c r="E704" s="358"/>
      <c r="F704" s="358"/>
      <c r="G704" s="358"/>
      <c r="H704" s="358"/>
    </row>
    <row r="705" spans="5:8" s="329" customFormat="1">
      <c r="E705" s="358"/>
      <c r="F705" s="358"/>
      <c r="G705" s="358"/>
      <c r="H705" s="358"/>
    </row>
    <row r="706" spans="5:8" s="329" customFormat="1">
      <c r="E706" s="358"/>
      <c r="F706" s="358"/>
      <c r="G706" s="358"/>
      <c r="H706" s="358"/>
    </row>
    <row r="707" spans="5:8" s="329" customFormat="1">
      <c r="E707" s="358"/>
      <c r="F707" s="358"/>
      <c r="G707" s="358"/>
      <c r="H707" s="358"/>
    </row>
    <row r="708" spans="5:8" s="329" customFormat="1">
      <c r="E708" s="358"/>
      <c r="F708" s="358"/>
      <c r="G708" s="358"/>
      <c r="H708" s="358"/>
    </row>
    <row r="709" spans="5:8" s="329" customFormat="1">
      <c r="E709" s="358"/>
      <c r="F709" s="358"/>
      <c r="G709" s="358"/>
      <c r="H709" s="358"/>
    </row>
    <row r="710" spans="5:8" s="329" customFormat="1">
      <c r="E710" s="358"/>
      <c r="F710" s="358"/>
      <c r="G710" s="358"/>
      <c r="H710" s="358"/>
    </row>
    <row r="711" spans="5:8" s="329" customFormat="1">
      <c r="E711" s="358"/>
      <c r="F711" s="358"/>
      <c r="G711" s="358"/>
      <c r="H711" s="358"/>
    </row>
    <row r="712" spans="5:8" s="329" customFormat="1">
      <c r="E712" s="358"/>
      <c r="F712" s="358"/>
      <c r="G712" s="358"/>
      <c r="H712" s="358"/>
    </row>
    <row r="713" spans="5:8" s="329" customFormat="1">
      <c r="E713" s="358"/>
      <c r="F713" s="358"/>
      <c r="G713" s="358"/>
      <c r="H713" s="358"/>
    </row>
    <row r="714" spans="5:8" s="329" customFormat="1">
      <c r="E714" s="358"/>
      <c r="F714" s="358"/>
      <c r="G714" s="358"/>
      <c r="H714" s="358"/>
    </row>
    <row r="715" spans="5:8" s="329" customFormat="1">
      <c r="E715" s="358"/>
      <c r="F715" s="358"/>
      <c r="G715" s="358"/>
      <c r="H715" s="358"/>
    </row>
    <row r="716" spans="5:8" s="329" customFormat="1">
      <c r="E716" s="358"/>
      <c r="F716" s="358"/>
      <c r="G716" s="358"/>
      <c r="H716" s="358"/>
    </row>
    <row r="717" spans="5:8" s="329" customFormat="1">
      <c r="E717" s="358"/>
      <c r="F717" s="358"/>
      <c r="G717" s="358"/>
      <c r="H717" s="358"/>
    </row>
    <row r="718" spans="5:8" s="329" customFormat="1">
      <c r="E718" s="358"/>
      <c r="F718" s="358"/>
      <c r="G718" s="358"/>
      <c r="H718" s="358"/>
    </row>
    <row r="719" spans="5:8" s="329" customFormat="1">
      <c r="E719" s="358"/>
      <c r="F719" s="358"/>
      <c r="G719" s="358"/>
      <c r="H719" s="358"/>
    </row>
    <row r="720" spans="5:8" s="329" customFormat="1">
      <c r="E720" s="358"/>
      <c r="F720" s="358"/>
      <c r="G720" s="358"/>
      <c r="H720" s="358"/>
    </row>
    <row r="721" spans="5:8" s="329" customFormat="1">
      <c r="E721" s="358"/>
      <c r="F721" s="358"/>
      <c r="G721" s="358"/>
      <c r="H721" s="358"/>
    </row>
    <row r="722" spans="5:8" s="329" customFormat="1">
      <c r="E722" s="358"/>
      <c r="F722" s="358"/>
      <c r="G722" s="358"/>
      <c r="H722" s="358"/>
    </row>
    <row r="723" spans="5:8" s="329" customFormat="1">
      <c r="E723" s="358"/>
      <c r="F723" s="358"/>
      <c r="G723" s="358"/>
      <c r="H723" s="358"/>
    </row>
    <row r="724" spans="5:8" s="329" customFormat="1">
      <c r="E724" s="358"/>
      <c r="F724" s="358"/>
      <c r="G724" s="358"/>
      <c r="H724" s="358"/>
    </row>
    <row r="725" spans="5:8" s="329" customFormat="1">
      <c r="E725" s="358"/>
      <c r="F725" s="358"/>
      <c r="G725" s="358"/>
      <c r="H725" s="358"/>
    </row>
    <row r="726" spans="5:8" s="329" customFormat="1">
      <c r="E726" s="358"/>
      <c r="F726" s="358"/>
      <c r="G726" s="358"/>
      <c r="H726" s="358"/>
    </row>
    <row r="727" spans="5:8" s="329" customFormat="1">
      <c r="E727" s="358"/>
      <c r="F727" s="358"/>
      <c r="G727" s="358"/>
      <c r="H727" s="358"/>
    </row>
    <row r="728" spans="5:8" s="329" customFormat="1">
      <c r="E728" s="358"/>
      <c r="F728" s="358"/>
      <c r="G728" s="358"/>
      <c r="H728" s="358"/>
    </row>
    <row r="729" spans="5:8" s="329" customFormat="1">
      <c r="E729" s="358"/>
      <c r="F729" s="358"/>
      <c r="G729" s="358"/>
      <c r="H729" s="358"/>
    </row>
    <row r="730" spans="5:8" s="329" customFormat="1">
      <c r="E730" s="358"/>
      <c r="F730" s="358"/>
      <c r="G730" s="358"/>
      <c r="H730" s="358"/>
    </row>
    <row r="731" spans="5:8" s="329" customFormat="1">
      <c r="E731" s="358"/>
      <c r="F731" s="358"/>
      <c r="G731" s="358"/>
      <c r="H731" s="358"/>
    </row>
    <row r="732" spans="5:8" s="329" customFormat="1">
      <c r="E732" s="358"/>
      <c r="F732" s="358"/>
      <c r="G732" s="358"/>
      <c r="H732" s="358"/>
    </row>
    <row r="733" spans="5:8" s="329" customFormat="1">
      <c r="E733" s="358"/>
      <c r="F733" s="358"/>
      <c r="G733" s="358"/>
      <c r="H733" s="358"/>
    </row>
    <row r="734" spans="5:8" s="329" customFormat="1">
      <c r="E734" s="358"/>
      <c r="F734" s="358"/>
      <c r="G734" s="358"/>
      <c r="H734" s="358"/>
    </row>
    <row r="735" spans="5:8" s="329" customFormat="1">
      <c r="E735" s="358"/>
      <c r="F735" s="358"/>
      <c r="G735" s="358"/>
      <c r="H735" s="358"/>
    </row>
    <row r="736" spans="5:8" s="329" customFormat="1">
      <c r="E736" s="358"/>
      <c r="F736" s="358"/>
      <c r="G736" s="358"/>
      <c r="H736" s="358"/>
    </row>
    <row r="737" spans="5:8" s="329" customFormat="1">
      <c r="E737" s="358"/>
      <c r="F737" s="358"/>
      <c r="G737" s="358"/>
      <c r="H737" s="358"/>
    </row>
    <row r="738" spans="5:8" s="329" customFormat="1">
      <c r="E738" s="358"/>
      <c r="F738" s="358"/>
      <c r="G738" s="358"/>
      <c r="H738" s="358"/>
    </row>
    <row r="739" spans="5:8" s="329" customFormat="1">
      <c r="E739" s="358"/>
      <c r="F739" s="358"/>
      <c r="G739" s="358"/>
      <c r="H739" s="358"/>
    </row>
    <row r="740" spans="5:8" s="329" customFormat="1">
      <c r="E740" s="358"/>
      <c r="F740" s="358"/>
      <c r="G740" s="358"/>
      <c r="H740" s="358"/>
    </row>
    <row r="741" spans="5:8" s="329" customFormat="1">
      <c r="E741" s="358"/>
      <c r="F741" s="358"/>
      <c r="G741" s="358"/>
      <c r="H741" s="358"/>
    </row>
    <row r="742" spans="5:8" s="329" customFormat="1">
      <c r="E742" s="358"/>
      <c r="F742" s="358"/>
      <c r="G742" s="358"/>
      <c r="H742" s="358"/>
    </row>
    <row r="743" spans="5:8" s="329" customFormat="1">
      <c r="E743" s="358"/>
      <c r="F743" s="358"/>
      <c r="G743" s="358"/>
      <c r="H743" s="358"/>
    </row>
    <row r="744" spans="5:8" s="329" customFormat="1">
      <c r="E744" s="358"/>
      <c r="F744" s="358"/>
      <c r="G744" s="358"/>
      <c r="H744" s="358"/>
    </row>
    <row r="745" spans="5:8" s="329" customFormat="1">
      <c r="E745" s="358"/>
      <c r="F745" s="358"/>
      <c r="G745" s="358"/>
      <c r="H745" s="358"/>
    </row>
    <row r="746" spans="5:8" s="329" customFormat="1">
      <c r="E746" s="358"/>
      <c r="F746" s="358"/>
      <c r="G746" s="358"/>
      <c r="H746" s="358"/>
    </row>
    <row r="747" spans="5:8" s="329" customFormat="1">
      <c r="E747" s="358"/>
      <c r="F747" s="358"/>
      <c r="G747" s="358"/>
      <c r="H747" s="358"/>
    </row>
    <row r="748" spans="5:8" s="329" customFormat="1">
      <c r="E748" s="358"/>
      <c r="F748" s="358"/>
      <c r="G748" s="358"/>
      <c r="H748" s="358"/>
    </row>
    <row r="749" spans="5:8" s="329" customFormat="1">
      <c r="E749" s="358"/>
      <c r="F749" s="358"/>
      <c r="G749" s="358"/>
      <c r="H749" s="358"/>
    </row>
    <row r="750" spans="5:8" s="329" customFormat="1">
      <c r="E750" s="358"/>
      <c r="F750" s="358"/>
      <c r="G750" s="358"/>
      <c r="H750" s="358"/>
    </row>
    <row r="751" spans="5:8" s="329" customFormat="1">
      <c r="E751" s="358"/>
      <c r="F751" s="358"/>
      <c r="G751" s="358"/>
      <c r="H751" s="358"/>
    </row>
    <row r="752" spans="5:8" s="329" customFormat="1">
      <c r="E752" s="358"/>
      <c r="F752" s="358"/>
      <c r="G752" s="358"/>
      <c r="H752" s="358"/>
    </row>
    <row r="753" spans="5:8" s="329" customFormat="1">
      <c r="E753" s="358"/>
      <c r="F753" s="358"/>
      <c r="G753" s="358"/>
      <c r="H753" s="358"/>
    </row>
    <row r="754" spans="5:8" s="329" customFormat="1">
      <c r="E754" s="358"/>
      <c r="F754" s="358"/>
      <c r="G754" s="358"/>
      <c r="H754" s="358"/>
    </row>
    <row r="755" spans="5:8" s="329" customFormat="1">
      <c r="E755" s="358"/>
      <c r="F755" s="358"/>
      <c r="G755" s="358"/>
      <c r="H755" s="358"/>
    </row>
    <row r="756" spans="5:8" s="329" customFormat="1">
      <c r="E756" s="358"/>
      <c r="F756" s="358"/>
      <c r="G756" s="358"/>
      <c r="H756" s="358"/>
    </row>
    <row r="757" spans="5:8" s="329" customFormat="1">
      <c r="E757" s="358"/>
      <c r="F757" s="358"/>
      <c r="G757" s="358"/>
      <c r="H757" s="358"/>
    </row>
    <row r="758" spans="5:8" s="329" customFormat="1">
      <c r="E758" s="358"/>
      <c r="F758" s="358"/>
      <c r="G758" s="358"/>
      <c r="H758" s="358"/>
    </row>
    <row r="759" spans="5:8" s="329" customFormat="1">
      <c r="E759" s="358"/>
      <c r="F759" s="358"/>
      <c r="G759" s="358"/>
      <c r="H759" s="358"/>
    </row>
    <row r="760" spans="5:8" s="329" customFormat="1">
      <c r="E760" s="358"/>
      <c r="F760" s="358"/>
      <c r="G760" s="358"/>
      <c r="H760" s="358"/>
    </row>
    <row r="761" spans="5:8" s="329" customFormat="1">
      <c r="E761" s="358"/>
      <c r="F761" s="358"/>
      <c r="G761" s="358"/>
      <c r="H761" s="358"/>
    </row>
    <row r="762" spans="5:8" s="329" customFormat="1">
      <c r="E762" s="358"/>
      <c r="F762" s="358"/>
      <c r="G762" s="358"/>
      <c r="H762" s="358"/>
    </row>
    <row r="763" spans="5:8" s="329" customFormat="1">
      <c r="E763" s="358"/>
      <c r="F763" s="358"/>
      <c r="G763" s="358"/>
      <c r="H763" s="358"/>
    </row>
    <row r="764" spans="5:8" s="329" customFormat="1">
      <c r="E764" s="358"/>
      <c r="F764" s="358"/>
      <c r="G764" s="358"/>
      <c r="H764" s="358"/>
    </row>
    <row r="765" spans="5:8" s="329" customFormat="1">
      <c r="E765" s="358"/>
      <c r="F765" s="358"/>
      <c r="G765" s="358"/>
      <c r="H765" s="358"/>
    </row>
    <row r="766" spans="5:8" s="329" customFormat="1">
      <c r="E766" s="358"/>
      <c r="F766" s="358"/>
      <c r="G766" s="358"/>
      <c r="H766" s="358"/>
    </row>
    <row r="767" spans="5:8" s="329" customFormat="1">
      <c r="E767" s="358"/>
      <c r="F767" s="358"/>
      <c r="G767" s="358"/>
      <c r="H767" s="358"/>
    </row>
    <row r="768" spans="5:8" s="329" customFormat="1">
      <c r="E768" s="358"/>
      <c r="F768" s="358"/>
      <c r="G768" s="358"/>
      <c r="H768" s="358"/>
    </row>
    <row r="769" spans="5:8" s="329" customFormat="1">
      <c r="E769" s="358"/>
      <c r="F769" s="358"/>
      <c r="G769" s="358"/>
      <c r="H769" s="358"/>
    </row>
    <row r="770" spans="5:8" s="329" customFormat="1">
      <c r="E770" s="358"/>
      <c r="F770" s="358"/>
      <c r="G770" s="358"/>
      <c r="H770" s="358"/>
    </row>
    <row r="771" spans="5:8" s="329" customFormat="1">
      <c r="E771" s="358"/>
      <c r="F771" s="358"/>
      <c r="G771" s="358"/>
      <c r="H771" s="358"/>
    </row>
    <row r="772" spans="5:8" s="329" customFormat="1">
      <c r="E772" s="358"/>
      <c r="F772" s="358"/>
      <c r="G772" s="358"/>
      <c r="H772" s="358"/>
    </row>
    <row r="773" spans="5:8" s="329" customFormat="1">
      <c r="E773" s="358"/>
      <c r="F773" s="358"/>
      <c r="G773" s="358"/>
      <c r="H773" s="358"/>
    </row>
    <row r="774" spans="5:8" s="329" customFormat="1">
      <c r="E774" s="358"/>
      <c r="F774" s="358"/>
      <c r="G774" s="358"/>
      <c r="H774" s="358"/>
    </row>
    <row r="775" spans="5:8" s="329" customFormat="1">
      <c r="E775" s="358"/>
      <c r="F775" s="358"/>
      <c r="G775" s="358"/>
      <c r="H775" s="358"/>
    </row>
    <row r="776" spans="5:8" s="329" customFormat="1">
      <c r="E776" s="358"/>
      <c r="F776" s="358"/>
      <c r="G776" s="358"/>
      <c r="H776" s="358"/>
    </row>
    <row r="777" spans="5:8" s="329" customFormat="1">
      <c r="E777" s="358"/>
      <c r="F777" s="358"/>
      <c r="G777" s="358"/>
      <c r="H777" s="358"/>
    </row>
    <row r="778" spans="5:8" s="329" customFormat="1">
      <c r="E778" s="358"/>
      <c r="F778" s="358"/>
      <c r="G778" s="358"/>
      <c r="H778" s="358"/>
    </row>
    <row r="779" spans="5:8" s="329" customFormat="1">
      <c r="E779" s="358"/>
      <c r="F779" s="358"/>
      <c r="G779" s="358"/>
      <c r="H779" s="358"/>
    </row>
    <row r="780" spans="5:8" s="329" customFormat="1">
      <c r="E780" s="358"/>
      <c r="F780" s="358"/>
      <c r="G780" s="358"/>
      <c r="H780" s="358"/>
    </row>
    <row r="781" spans="5:8" s="329" customFormat="1">
      <c r="E781" s="358"/>
      <c r="F781" s="358"/>
      <c r="G781" s="358"/>
      <c r="H781" s="358"/>
    </row>
    <row r="782" spans="5:8" s="329" customFormat="1">
      <c r="E782" s="358"/>
      <c r="F782" s="358"/>
      <c r="G782" s="358"/>
      <c r="H782" s="358"/>
    </row>
    <row r="783" spans="5:8" s="329" customFormat="1">
      <c r="E783" s="358"/>
      <c r="F783" s="358"/>
      <c r="G783" s="358"/>
      <c r="H783" s="358"/>
    </row>
    <row r="784" spans="5:8" s="329" customFormat="1">
      <c r="E784" s="358"/>
      <c r="F784" s="358"/>
      <c r="G784" s="358"/>
      <c r="H784" s="358"/>
    </row>
    <row r="785" spans="5:8" s="329" customFormat="1">
      <c r="E785" s="358"/>
      <c r="F785" s="358"/>
      <c r="G785" s="358"/>
      <c r="H785" s="358"/>
    </row>
    <row r="786" spans="5:8" s="329" customFormat="1">
      <c r="E786" s="358"/>
      <c r="F786" s="358"/>
      <c r="G786" s="358"/>
      <c r="H786" s="358"/>
    </row>
    <row r="787" spans="5:8" s="329" customFormat="1">
      <c r="E787" s="358"/>
      <c r="F787" s="358"/>
      <c r="G787" s="358"/>
      <c r="H787" s="358"/>
    </row>
    <row r="788" spans="5:8" s="329" customFormat="1">
      <c r="E788" s="358"/>
      <c r="F788" s="358"/>
      <c r="G788" s="358"/>
      <c r="H788" s="358"/>
    </row>
    <row r="789" spans="5:8" s="329" customFormat="1">
      <c r="E789" s="358"/>
      <c r="F789" s="358"/>
      <c r="G789" s="358"/>
      <c r="H789" s="358"/>
    </row>
    <row r="790" spans="5:8" s="329" customFormat="1">
      <c r="E790" s="358"/>
      <c r="F790" s="358"/>
      <c r="G790" s="358"/>
      <c r="H790" s="358"/>
    </row>
    <row r="791" spans="5:8" s="329" customFormat="1">
      <c r="E791" s="358"/>
      <c r="F791" s="358"/>
      <c r="G791" s="358"/>
      <c r="H791" s="358"/>
    </row>
    <row r="792" spans="5:8" s="329" customFormat="1">
      <c r="E792" s="358"/>
      <c r="F792" s="358"/>
      <c r="G792" s="358"/>
      <c r="H792" s="358"/>
    </row>
    <row r="793" spans="5:8" s="329" customFormat="1">
      <c r="E793" s="358"/>
      <c r="F793" s="358"/>
      <c r="G793" s="358"/>
      <c r="H793" s="358"/>
    </row>
    <row r="794" spans="5:8" s="329" customFormat="1">
      <c r="E794" s="358"/>
      <c r="F794" s="358"/>
      <c r="G794" s="358"/>
      <c r="H794" s="358"/>
    </row>
    <row r="795" spans="5:8" s="329" customFormat="1">
      <c r="E795" s="358"/>
      <c r="F795" s="358"/>
      <c r="G795" s="358"/>
      <c r="H795" s="358"/>
    </row>
    <row r="796" spans="5:8" s="329" customFormat="1">
      <c r="E796" s="358"/>
      <c r="F796" s="358"/>
      <c r="G796" s="358"/>
      <c r="H796" s="358"/>
    </row>
    <row r="797" spans="5:8" s="329" customFormat="1">
      <c r="E797" s="358"/>
      <c r="F797" s="358"/>
      <c r="G797" s="358"/>
      <c r="H797" s="358"/>
    </row>
    <row r="798" spans="5:8" s="329" customFormat="1">
      <c r="E798" s="358"/>
      <c r="F798" s="358"/>
      <c r="G798" s="358"/>
      <c r="H798" s="358"/>
    </row>
    <row r="799" spans="5:8" s="329" customFormat="1">
      <c r="E799" s="358"/>
      <c r="F799" s="358"/>
      <c r="G799" s="358"/>
      <c r="H799" s="358"/>
    </row>
    <row r="800" spans="5:8" s="329" customFormat="1">
      <c r="E800" s="358"/>
      <c r="F800" s="358"/>
      <c r="G800" s="358"/>
      <c r="H800" s="358"/>
    </row>
    <row r="801" spans="5:8" s="329" customFormat="1">
      <c r="E801" s="358"/>
      <c r="F801" s="358"/>
      <c r="G801" s="358"/>
      <c r="H801" s="358"/>
    </row>
    <row r="802" spans="5:8" s="329" customFormat="1">
      <c r="E802" s="358"/>
      <c r="F802" s="358"/>
      <c r="G802" s="358"/>
      <c r="H802" s="358"/>
    </row>
    <row r="803" spans="5:8" s="329" customFormat="1">
      <c r="E803" s="358"/>
      <c r="F803" s="358"/>
      <c r="G803" s="358"/>
      <c r="H803" s="358"/>
    </row>
    <row r="804" spans="5:8" s="329" customFormat="1">
      <c r="E804" s="358"/>
      <c r="F804" s="358"/>
      <c r="G804" s="358"/>
      <c r="H804" s="358"/>
    </row>
    <row r="805" spans="5:8" s="329" customFormat="1">
      <c r="E805" s="358"/>
      <c r="F805" s="358"/>
      <c r="G805" s="358"/>
      <c r="H805" s="358"/>
    </row>
    <row r="806" spans="5:8" s="329" customFormat="1">
      <c r="E806" s="358"/>
      <c r="F806" s="358"/>
      <c r="G806" s="358"/>
      <c r="H806" s="358"/>
    </row>
    <row r="807" spans="5:8" s="329" customFormat="1">
      <c r="E807" s="358"/>
      <c r="F807" s="358"/>
      <c r="G807" s="358"/>
      <c r="H807" s="358"/>
    </row>
    <row r="808" spans="5:8" s="329" customFormat="1">
      <c r="E808" s="358"/>
      <c r="F808" s="358"/>
      <c r="G808" s="358"/>
      <c r="H808" s="358"/>
    </row>
    <row r="809" spans="5:8" s="329" customFormat="1">
      <c r="E809" s="358"/>
      <c r="F809" s="358"/>
      <c r="G809" s="358"/>
      <c r="H809" s="358"/>
    </row>
    <row r="810" spans="5:8" s="329" customFormat="1">
      <c r="E810" s="358"/>
      <c r="F810" s="358"/>
      <c r="G810" s="358"/>
      <c r="H810" s="358"/>
    </row>
    <row r="811" spans="5:8" s="329" customFormat="1">
      <c r="E811" s="358"/>
      <c r="F811" s="358"/>
      <c r="G811" s="358"/>
      <c r="H811" s="358"/>
    </row>
    <row r="812" spans="5:8" s="329" customFormat="1">
      <c r="E812" s="358"/>
      <c r="F812" s="358"/>
      <c r="G812" s="358"/>
      <c r="H812" s="358"/>
    </row>
    <row r="813" spans="5:8" s="329" customFormat="1">
      <c r="E813" s="358"/>
      <c r="F813" s="358"/>
      <c r="G813" s="358"/>
      <c r="H813" s="358"/>
    </row>
    <row r="814" spans="5:8" s="329" customFormat="1">
      <c r="E814" s="358"/>
      <c r="F814" s="358"/>
      <c r="G814" s="358"/>
      <c r="H814" s="358"/>
    </row>
    <row r="815" spans="5:8" s="329" customFormat="1">
      <c r="E815" s="358"/>
      <c r="F815" s="358"/>
      <c r="G815" s="358"/>
      <c r="H815" s="358"/>
    </row>
    <row r="816" spans="5:8" s="329" customFormat="1">
      <c r="E816" s="358"/>
      <c r="F816" s="358"/>
      <c r="G816" s="358"/>
      <c r="H816" s="358"/>
    </row>
    <row r="817" spans="5:8" s="329" customFormat="1">
      <c r="E817" s="358"/>
      <c r="F817" s="358"/>
      <c r="G817" s="358"/>
      <c r="H817" s="358"/>
    </row>
    <row r="818" spans="5:8" s="329" customFormat="1">
      <c r="E818" s="358"/>
      <c r="F818" s="358"/>
      <c r="G818" s="358"/>
      <c r="H818" s="358"/>
    </row>
    <row r="819" spans="5:8" s="329" customFormat="1">
      <c r="E819" s="358"/>
      <c r="F819" s="358"/>
      <c r="G819" s="358"/>
      <c r="H819" s="358"/>
    </row>
    <row r="820" spans="5:8" s="329" customFormat="1">
      <c r="E820" s="358"/>
      <c r="F820" s="358"/>
      <c r="G820" s="358"/>
      <c r="H820" s="358"/>
    </row>
    <row r="821" spans="5:8" s="329" customFormat="1">
      <c r="E821" s="358"/>
      <c r="F821" s="358"/>
      <c r="G821" s="358"/>
      <c r="H821" s="358"/>
    </row>
    <row r="822" spans="5:8" s="329" customFormat="1">
      <c r="E822" s="358"/>
      <c r="F822" s="358"/>
      <c r="G822" s="358"/>
      <c r="H822" s="358"/>
    </row>
    <row r="823" spans="5:8" s="329" customFormat="1">
      <c r="E823" s="358"/>
      <c r="F823" s="358"/>
      <c r="G823" s="358"/>
      <c r="H823" s="358"/>
    </row>
    <row r="824" spans="5:8" s="329" customFormat="1">
      <c r="E824" s="358"/>
      <c r="F824" s="358"/>
      <c r="G824" s="358"/>
      <c r="H824" s="358"/>
    </row>
    <row r="825" spans="5:8" s="329" customFormat="1">
      <c r="E825" s="358"/>
      <c r="F825" s="358"/>
      <c r="G825" s="358"/>
      <c r="H825" s="358"/>
    </row>
    <row r="826" spans="5:8" s="329" customFormat="1">
      <c r="E826" s="358"/>
      <c r="F826" s="358"/>
      <c r="G826" s="358"/>
      <c r="H826" s="358"/>
    </row>
    <row r="827" spans="5:8" s="329" customFormat="1">
      <c r="E827" s="358"/>
      <c r="F827" s="358"/>
      <c r="G827" s="358"/>
      <c r="H827" s="358"/>
    </row>
    <row r="828" spans="5:8" s="329" customFormat="1">
      <c r="E828" s="358"/>
      <c r="F828" s="358"/>
      <c r="G828" s="358"/>
      <c r="H828" s="358"/>
    </row>
    <row r="829" spans="5:8" s="329" customFormat="1">
      <c r="E829" s="358"/>
      <c r="F829" s="358"/>
      <c r="G829" s="358"/>
      <c r="H829" s="358"/>
    </row>
    <row r="830" spans="5:8" s="329" customFormat="1">
      <c r="E830" s="358"/>
      <c r="F830" s="358"/>
      <c r="G830" s="358"/>
      <c r="H830" s="358"/>
    </row>
    <row r="831" spans="5:8" s="329" customFormat="1">
      <c r="E831" s="358"/>
      <c r="F831" s="358"/>
      <c r="G831" s="358"/>
      <c r="H831" s="358"/>
    </row>
    <row r="832" spans="5:8" s="329" customFormat="1">
      <c r="E832" s="358"/>
      <c r="F832" s="358"/>
      <c r="G832" s="358"/>
      <c r="H832" s="358"/>
    </row>
    <row r="833" spans="5:8" s="329" customFormat="1">
      <c r="E833" s="358"/>
      <c r="F833" s="358"/>
      <c r="G833" s="358"/>
      <c r="H833" s="358"/>
    </row>
    <row r="834" spans="5:8" s="329" customFormat="1">
      <c r="E834" s="358"/>
      <c r="F834" s="358"/>
      <c r="G834" s="358"/>
      <c r="H834" s="358"/>
    </row>
    <row r="835" spans="5:8" s="329" customFormat="1">
      <c r="E835" s="358"/>
      <c r="F835" s="358"/>
      <c r="G835" s="358"/>
      <c r="H835" s="358"/>
    </row>
  </sheetData>
  <mergeCells count="4">
    <mergeCell ref="B5:H5"/>
    <mergeCell ref="B51:H51"/>
    <mergeCell ref="B3:C3"/>
    <mergeCell ref="B1:C1"/>
  </mergeCells>
  <hyperlinks>
    <hyperlink ref="B1" location="TOTAAL!A1" display="terug naar totaaloverzicht"/>
    <hyperlink ref="I9" location="'hulp primaire formatie'!A1" display="hulp primaire formatie"/>
    <hyperlink ref="I34:I35" location="'hulp formatie'!A1" display="zie ook hulp formatie"/>
    <hyperlink ref="I34" location="'hulp ICT'!A1" display="zie ook hulp ICT"/>
    <hyperlink ref="I35" location="'hulp huisvesting'!A1" display="zie ook huisvesting"/>
    <hyperlink ref="I28" location="'hulp personele overhead'!A1" display="hulp personele overhead"/>
    <hyperlink ref="I40" location="'hulp Investeringen'!A1" display="hulp investeringen"/>
  </hyperlinks>
  <pageMargins left="0.74803149606299213" right="0.74803149606299213" top="0.98425196850393704" bottom="0.98425196850393704" header="0.51181102362204722" footer="0.51181102362204722"/>
  <pageSetup paperSize="9" scale="75"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K369"/>
  <sheetViews>
    <sheetView workbookViewId="0">
      <selection activeCell="E22" sqref="E22"/>
    </sheetView>
  </sheetViews>
  <sheetFormatPr defaultColWidth="8.77734375" defaultRowHeight="14.4"/>
  <cols>
    <col min="1" max="1" width="3.109375" style="164" customWidth="1"/>
    <col min="2" max="2" width="0.6640625" customWidth="1"/>
    <col min="3" max="3" width="31.44140625" customWidth="1"/>
    <col min="4" max="4" width="4.77734375" bestFit="1" customWidth="1"/>
    <col min="5" max="6" width="8.33203125" bestFit="1" customWidth="1"/>
    <col min="7" max="14" width="9.44140625" bestFit="1" customWidth="1"/>
    <col min="15" max="15" width="11" customWidth="1"/>
    <col min="21" max="21" width="8.33203125" customWidth="1"/>
    <col min="22" max="22" width="10.6640625" customWidth="1"/>
  </cols>
  <sheetData>
    <row r="1" spans="2:42" s="164" customFormat="1" ht="15.75" customHeight="1">
      <c r="C1" s="202" t="s">
        <v>367</v>
      </c>
      <c r="D1" s="202"/>
      <c r="E1" s="186"/>
      <c r="F1" s="186"/>
      <c r="G1" s="186"/>
      <c r="H1" s="184"/>
      <c r="I1" s="186"/>
      <c r="J1" s="184"/>
      <c r="K1" s="203"/>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row>
    <row r="2" spans="2:42" s="164" customFormat="1" ht="15.75" customHeight="1">
      <c r="C2" s="466" t="s">
        <v>523</v>
      </c>
      <c r="E2" s="186"/>
      <c r="F2" s="186"/>
      <c r="G2" s="186"/>
      <c r="H2" s="184"/>
      <c r="I2" s="186"/>
      <c r="J2" s="184"/>
      <c r="K2" s="203"/>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row>
    <row r="3" spans="2:42" s="164" customFormat="1" ht="6.75" customHeight="1">
      <c r="C3" s="466"/>
      <c r="E3" s="186"/>
      <c r="F3" s="186"/>
      <c r="G3" s="186"/>
      <c r="H3" s="184"/>
      <c r="I3" s="186"/>
      <c r="J3" s="184"/>
      <c r="K3" s="203"/>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row>
    <row r="4" spans="2:42" ht="117" customHeight="1">
      <c r="C4" s="662" t="s">
        <v>476</v>
      </c>
      <c r="D4" s="680"/>
      <c r="E4" s="663"/>
      <c r="F4" s="186"/>
      <c r="G4" s="186"/>
      <c r="H4" s="184"/>
      <c r="I4" s="186"/>
      <c r="J4" s="184"/>
      <c r="K4" s="203"/>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row>
    <row r="5" spans="2:42" s="164" customFormat="1"/>
    <row r="6" spans="2:42" s="164" customFormat="1">
      <c r="C6" s="376" t="s">
        <v>199</v>
      </c>
      <c r="D6" s="368"/>
      <c r="E6" s="369"/>
    </row>
    <row r="7" spans="2:42" s="164" customFormat="1">
      <c r="C7" s="370"/>
      <c r="D7" s="371"/>
      <c r="E7" s="372"/>
    </row>
    <row r="8" spans="2:42" s="164" customFormat="1">
      <c r="C8" s="370" t="s">
        <v>200</v>
      </c>
      <c r="D8" s="371"/>
      <c r="E8" s="372">
        <v>12</v>
      </c>
    </row>
    <row r="9" spans="2:42" s="164" customFormat="1">
      <c r="C9" s="370" t="s">
        <v>201</v>
      </c>
      <c r="D9" s="371"/>
      <c r="E9" s="372">
        <v>1.08</v>
      </c>
    </row>
    <row r="10" spans="2:42" s="164" customFormat="1">
      <c r="C10" s="370" t="s">
        <v>202</v>
      </c>
      <c r="D10" s="371"/>
      <c r="E10" s="372">
        <v>1.06</v>
      </c>
    </row>
    <row r="11" spans="2:42" s="164" customFormat="1">
      <c r="C11" s="370" t="s">
        <v>203</v>
      </c>
      <c r="D11" s="371"/>
      <c r="E11" s="372">
        <v>1.27</v>
      </c>
    </row>
    <row r="12" spans="2:42" s="164" customFormat="1">
      <c r="C12" s="370" t="s">
        <v>204</v>
      </c>
      <c r="D12" s="371"/>
      <c r="E12" s="372">
        <f>E8*E9*E10*E11</f>
        <v>17.446752000000004</v>
      </c>
    </row>
    <row r="13" spans="2:42" s="164" customFormat="1">
      <c r="C13" s="370"/>
      <c r="D13" s="371"/>
      <c r="E13" s="372"/>
    </row>
    <row r="14" spans="2:42" s="164" customFormat="1">
      <c r="C14" s="373"/>
      <c r="D14" s="374"/>
      <c r="E14" s="375"/>
    </row>
    <row r="15" spans="2:42" s="164" customFormat="1">
      <c r="B15" s="377"/>
      <c r="C15" s="377"/>
    </row>
    <row r="16" spans="2:42" s="164" customFormat="1" ht="15" thickBot="1">
      <c r="B16" s="377"/>
      <c r="C16" s="377" t="s">
        <v>450</v>
      </c>
    </row>
    <row r="17" spans="1:63" s="353" customFormat="1" ht="15" thickBot="1">
      <c r="A17" s="164"/>
      <c r="B17" s="673" t="s">
        <v>447</v>
      </c>
      <c r="C17" s="674"/>
      <c r="D17" s="674"/>
      <c r="E17" s="674"/>
      <c r="F17" s="674"/>
      <c r="G17" s="674"/>
      <c r="H17" s="674"/>
      <c r="I17" s="674"/>
      <c r="J17" s="674"/>
      <c r="K17" s="674"/>
      <c r="L17" s="674"/>
      <c r="M17" s="674"/>
      <c r="N17" s="674"/>
      <c r="O17" s="675"/>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row>
    <row r="18" spans="1:63" s="353" customFormat="1" ht="24.6" thickBot="1">
      <c r="A18" s="164"/>
      <c r="B18" s="676" t="s">
        <v>224</v>
      </c>
      <c r="C18" s="677"/>
      <c r="D18" s="357" t="s">
        <v>377</v>
      </c>
      <c r="E18" s="354" t="s">
        <v>214</v>
      </c>
      <c r="F18" s="354" t="s">
        <v>215</v>
      </c>
      <c r="G18" s="354" t="s">
        <v>216</v>
      </c>
      <c r="H18" s="354" t="s">
        <v>217</v>
      </c>
      <c r="I18" s="354" t="s">
        <v>218</v>
      </c>
      <c r="J18" s="354" t="s">
        <v>219</v>
      </c>
      <c r="K18" s="354" t="s">
        <v>220</v>
      </c>
      <c r="L18" s="354" t="s">
        <v>221</v>
      </c>
      <c r="M18" s="354" t="s">
        <v>222</v>
      </c>
      <c r="N18" s="354" t="s">
        <v>223</v>
      </c>
      <c r="O18" s="354" t="s">
        <v>226</v>
      </c>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row>
    <row r="19" spans="1:63" ht="15" thickBot="1">
      <c r="B19" s="678" t="s">
        <v>225</v>
      </c>
      <c r="C19" s="679"/>
      <c r="D19" s="352"/>
      <c r="E19" s="591"/>
      <c r="F19" s="591"/>
      <c r="G19" s="591"/>
      <c r="H19" s="591"/>
      <c r="I19" s="591"/>
      <c r="J19" s="591"/>
      <c r="K19" s="591"/>
      <c r="L19" s="591"/>
      <c r="M19" s="591"/>
      <c r="N19" s="591"/>
      <c r="O19" s="93"/>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row>
    <row r="20" spans="1:63" ht="15" thickBot="1">
      <c r="B20" s="667" t="s">
        <v>227</v>
      </c>
      <c r="C20" s="668"/>
      <c r="D20" s="360"/>
      <c r="E20" s="361">
        <f t="shared" ref="E20:N20" si="0">E19*$E$12</f>
        <v>0</v>
      </c>
      <c r="F20" s="361">
        <f t="shared" si="0"/>
        <v>0</v>
      </c>
      <c r="G20" s="361">
        <f t="shared" si="0"/>
        <v>0</v>
      </c>
      <c r="H20" s="361">
        <f t="shared" si="0"/>
        <v>0</v>
      </c>
      <c r="I20" s="361">
        <f t="shared" si="0"/>
        <v>0</v>
      </c>
      <c r="J20" s="361">
        <f t="shared" si="0"/>
        <v>0</v>
      </c>
      <c r="K20" s="361">
        <f t="shared" si="0"/>
        <v>0</v>
      </c>
      <c r="L20" s="361">
        <f t="shared" si="0"/>
        <v>0</v>
      </c>
      <c r="M20" s="361">
        <f t="shared" si="0"/>
        <v>0</v>
      </c>
      <c r="N20" s="361">
        <f t="shared" si="0"/>
        <v>0</v>
      </c>
      <c r="O20" s="362"/>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row>
    <row r="21" spans="1:63" ht="5.25" customHeight="1" thickBot="1">
      <c r="B21" s="363"/>
      <c r="C21" s="364"/>
      <c r="D21" s="365"/>
      <c r="E21" s="366"/>
      <c r="F21" s="366"/>
      <c r="G21" s="366"/>
      <c r="H21" s="366"/>
      <c r="I21" s="366"/>
      <c r="J21" s="366"/>
      <c r="K21" s="366"/>
      <c r="L21" s="366"/>
      <c r="M21" s="366"/>
      <c r="N21" s="366"/>
      <c r="O21" s="367"/>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row>
    <row r="22" spans="1:63" ht="15" thickBot="1">
      <c r="B22" s="671" t="str">
        <f>' PARAMETERS'!B12</f>
        <v>Organisatie 1</v>
      </c>
      <c r="C22" s="672"/>
      <c r="D22" s="94">
        <f t="shared" ref="D22:D40" si="1">SUM(E22:N22)</f>
        <v>0</v>
      </c>
      <c r="E22" s="592"/>
      <c r="F22" s="592"/>
      <c r="G22" s="592"/>
      <c r="H22" s="592"/>
      <c r="I22" s="592"/>
      <c r="J22" s="592"/>
      <c r="K22" s="592"/>
      <c r="L22" s="592"/>
      <c r="M22" s="592"/>
      <c r="N22" s="592"/>
      <c r="O22" s="93">
        <f t="shared" ref="O22:O40" si="2">(E22*$E$20)+(F22*$F$20)+(G22*$G$20)+(H22*$H$20)+(I22*$I$20)+(J22*$J$20)+(K22*$K$20)+(L22*$L$20)+(M22*$M$20)+(N22*$N$20)</f>
        <v>0</v>
      </c>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row>
    <row r="23" spans="1:63" ht="15" thickBot="1">
      <c r="B23" s="667" t="str">
        <f>' PARAMETERS'!B13</f>
        <v>Organisatie 2</v>
      </c>
      <c r="C23" s="668"/>
      <c r="D23" s="94">
        <f t="shared" si="1"/>
        <v>0</v>
      </c>
      <c r="E23" s="592"/>
      <c r="F23" s="592"/>
      <c r="G23" s="592"/>
      <c r="H23" s="592"/>
      <c r="I23" s="592"/>
      <c r="J23" s="592"/>
      <c r="K23" s="592"/>
      <c r="L23" s="592"/>
      <c r="M23" s="592"/>
      <c r="N23" s="592"/>
      <c r="O23" s="93">
        <f t="shared" si="2"/>
        <v>0</v>
      </c>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row>
    <row r="24" spans="1:63" ht="15" thickBot="1">
      <c r="B24" s="667" t="str">
        <f>' PARAMETERS'!B14</f>
        <v>Organisatie 3</v>
      </c>
      <c r="C24" s="668"/>
      <c r="D24" s="94">
        <f t="shared" si="1"/>
        <v>0</v>
      </c>
      <c r="E24" s="592"/>
      <c r="F24" s="592"/>
      <c r="G24" s="592"/>
      <c r="H24" s="592"/>
      <c r="I24" s="592"/>
      <c r="J24" s="592"/>
      <c r="K24" s="592"/>
      <c r="L24" s="592"/>
      <c r="M24" s="592"/>
      <c r="N24" s="592"/>
      <c r="O24" s="93">
        <f t="shared" si="2"/>
        <v>0</v>
      </c>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row>
    <row r="25" spans="1:63" ht="15" thickBot="1">
      <c r="B25" s="667" t="str">
        <f>' PARAMETERS'!B15</f>
        <v>Organisatie 4</v>
      </c>
      <c r="C25" s="668"/>
      <c r="D25" s="94">
        <f t="shared" si="1"/>
        <v>0</v>
      </c>
      <c r="E25" s="592"/>
      <c r="F25" s="592"/>
      <c r="G25" s="592"/>
      <c r="H25" s="592"/>
      <c r="I25" s="592"/>
      <c r="J25" s="592"/>
      <c r="K25" s="592"/>
      <c r="L25" s="592"/>
      <c r="M25" s="592"/>
      <c r="N25" s="592"/>
      <c r="O25" s="93">
        <f t="shared" si="2"/>
        <v>0</v>
      </c>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row>
    <row r="26" spans="1:63" ht="15" thickBot="1">
      <c r="B26" s="667" t="str">
        <f>' PARAMETERS'!B16</f>
        <v>Organisatie 5</v>
      </c>
      <c r="C26" s="668"/>
      <c r="D26" s="94">
        <f t="shared" si="1"/>
        <v>0</v>
      </c>
      <c r="E26" s="592"/>
      <c r="F26" s="592"/>
      <c r="G26" s="592"/>
      <c r="H26" s="592"/>
      <c r="I26" s="592"/>
      <c r="J26" s="592"/>
      <c r="K26" s="592"/>
      <c r="L26" s="592"/>
      <c r="M26" s="592"/>
      <c r="N26" s="592"/>
      <c r="O26" s="93">
        <f t="shared" si="2"/>
        <v>0</v>
      </c>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row>
    <row r="27" spans="1:63" ht="15" thickBot="1">
      <c r="B27" s="667" t="str">
        <f>' PARAMETERS'!B17</f>
        <v>Organisatie 6</v>
      </c>
      <c r="C27" s="668"/>
      <c r="D27" s="94">
        <f t="shared" si="1"/>
        <v>0</v>
      </c>
      <c r="E27" s="592"/>
      <c r="F27" s="592"/>
      <c r="G27" s="592"/>
      <c r="H27" s="592"/>
      <c r="I27" s="592"/>
      <c r="J27" s="592"/>
      <c r="K27" s="592"/>
      <c r="L27" s="592"/>
      <c r="M27" s="592"/>
      <c r="N27" s="592"/>
      <c r="O27" s="93">
        <f t="shared" si="2"/>
        <v>0</v>
      </c>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row>
    <row r="28" spans="1:63" ht="15" thickBot="1">
      <c r="B28" s="667" t="str">
        <f>' PARAMETERS'!B18</f>
        <v>Organisatie 7</v>
      </c>
      <c r="C28" s="668"/>
      <c r="D28" s="94">
        <f t="shared" si="1"/>
        <v>0</v>
      </c>
      <c r="E28" s="592"/>
      <c r="F28" s="592"/>
      <c r="G28" s="592"/>
      <c r="H28" s="592"/>
      <c r="I28" s="592"/>
      <c r="J28" s="592"/>
      <c r="K28" s="592"/>
      <c r="L28" s="592"/>
      <c r="M28" s="592"/>
      <c r="N28" s="592"/>
      <c r="O28" s="93">
        <f t="shared" si="2"/>
        <v>0</v>
      </c>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row>
    <row r="29" spans="1:63" ht="15" thickBot="1">
      <c r="B29" s="667" t="str">
        <f>' PARAMETERS'!B19</f>
        <v>Organisatie 8</v>
      </c>
      <c r="C29" s="668"/>
      <c r="D29" s="94">
        <f t="shared" si="1"/>
        <v>0</v>
      </c>
      <c r="E29" s="592"/>
      <c r="F29" s="592"/>
      <c r="G29" s="592"/>
      <c r="H29" s="592"/>
      <c r="I29" s="592"/>
      <c r="J29" s="592"/>
      <c r="K29" s="592"/>
      <c r="L29" s="592"/>
      <c r="M29" s="592"/>
      <c r="N29" s="592"/>
      <c r="O29" s="93">
        <f t="shared" si="2"/>
        <v>0</v>
      </c>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row>
    <row r="30" spans="1:63" ht="15" thickBot="1">
      <c r="B30" s="667" t="str">
        <f>' PARAMETERS'!B20</f>
        <v>Organisatie 9</v>
      </c>
      <c r="C30" s="668"/>
      <c r="D30" s="94">
        <f t="shared" si="1"/>
        <v>0</v>
      </c>
      <c r="E30" s="592"/>
      <c r="F30" s="592"/>
      <c r="G30" s="592"/>
      <c r="H30" s="592"/>
      <c r="I30" s="592"/>
      <c r="J30" s="592"/>
      <c r="K30" s="592"/>
      <c r="L30" s="592"/>
      <c r="M30" s="592"/>
      <c r="N30" s="592"/>
      <c r="O30" s="93">
        <f t="shared" si="2"/>
        <v>0</v>
      </c>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row>
    <row r="31" spans="1:63" ht="15" thickBot="1">
      <c r="B31" s="667" t="str">
        <f>' PARAMETERS'!B21</f>
        <v>Organisatie 10</v>
      </c>
      <c r="C31" s="668"/>
      <c r="D31" s="94">
        <f t="shared" si="1"/>
        <v>0</v>
      </c>
      <c r="E31" s="592"/>
      <c r="F31" s="592"/>
      <c r="G31" s="592"/>
      <c r="H31" s="592"/>
      <c r="I31" s="592"/>
      <c r="J31" s="592"/>
      <c r="K31" s="592"/>
      <c r="L31" s="592"/>
      <c r="M31" s="592"/>
      <c r="N31" s="592"/>
      <c r="O31" s="93">
        <f t="shared" si="2"/>
        <v>0</v>
      </c>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row>
    <row r="32" spans="1:63" ht="15" thickBot="1">
      <c r="B32" s="667" t="str">
        <f>' PARAMETERS'!B22</f>
        <v>Organisatie 11</v>
      </c>
      <c r="C32" s="668"/>
      <c r="D32" s="94">
        <f t="shared" si="1"/>
        <v>0</v>
      </c>
      <c r="E32" s="592"/>
      <c r="F32" s="592"/>
      <c r="G32" s="592"/>
      <c r="H32" s="592"/>
      <c r="I32" s="592"/>
      <c r="J32" s="592"/>
      <c r="K32" s="592"/>
      <c r="L32" s="592"/>
      <c r="M32" s="592"/>
      <c r="N32" s="592"/>
      <c r="O32" s="93">
        <f t="shared" si="2"/>
        <v>0</v>
      </c>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row>
    <row r="33" spans="1:63" ht="15" thickBot="1">
      <c r="B33" s="667" t="str">
        <f>' PARAMETERS'!B23</f>
        <v>Organisatie 12</v>
      </c>
      <c r="C33" s="668"/>
      <c r="D33" s="94">
        <f t="shared" si="1"/>
        <v>0</v>
      </c>
      <c r="E33" s="592"/>
      <c r="F33" s="592"/>
      <c r="G33" s="592"/>
      <c r="H33" s="592"/>
      <c r="I33" s="592"/>
      <c r="J33" s="592"/>
      <c r="K33" s="592"/>
      <c r="L33" s="592"/>
      <c r="M33" s="592"/>
      <c r="N33" s="592"/>
      <c r="O33" s="93">
        <f t="shared" si="2"/>
        <v>0</v>
      </c>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row>
    <row r="34" spans="1:63" ht="15" thickBot="1">
      <c r="B34" s="667" t="str">
        <f>' PARAMETERS'!B24</f>
        <v>Organisatie 13</v>
      </c>
      <c r="C34" s="668"/>
      <c r="D34" s="94">
        <f t="shared" si="1"/>
        <v>0</v>
      </c>
      <c r="E34" s="592"/>
      <c r="F34" s="592"/>
      <c r="G34" s="592"/>
      <c r="H34" s="592"/>
      <c r="I34" s="592"/>
      <c r="J34" s="592"/>
      <c r="K34" s="592"/>
      <c r="L34" s="592"/>
      <c r="M34" s="592"/>
      <c r="N34" s="592"/>
      <c r="O34" s="93">
        <f t="shared" si="2"/>
        <v>0</v>
      </c>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row>
    <row r="35" spans="1:63" ht="15" thickBot="1">
      <c r="B35" s="667" t="str">
        <f>' PARAMETERS'!B25</f>
        <v>Organisatie 14</v>
      </c>
      <c r="C35" s="668"/>
      <c r="D35" s="94">
        <f t="shared" si="1"/>
        <v>0</v>
      </c>
      <c r="E35" s="592"/>
      <c r="F35" s="592"/>
      <c r="G35" s="592"/>
      <c r="H35" s="592"/>
      <c r="I35" s="592"/>
      <c r="J35" s="592"/>
      <c r="K35" s="592"/>
      <c r="L35" s="592"/>
      <c r="M35" s="592"/>
      <c r="N35" s="592"/>
      <c r="O35" s="93">
        <f t="shared" si="2"/>
        <v>0</v>
      </c>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row>
    <row r="36" spans="1:63" ht="15" thickBot="1">
      <c r="B36" s="667" t="str">
        <f>' PARAMETERS'!B26</f>
        <v>Organisatie 15</v>
      </c>
      <c r="C36" s="668"/>
      <c r="D36" s="94">
        <f t="shared" si="1"/>
        <v>0</v>
      </c>
      <c r="E36" s="592"/>
      <c r="F36" s="592"/>
      <c r="G36" s="592"/>
      <c r="H36" s="592"/>
      <c r="I36" s="592"/>
      <c r="J36" s="592"/>
      <c r="K36" s="592"/>
      <c r="L36" s="592"/>
      <c r="M36" s="592"/>
      <c r="N36" s="592"/>
      <c r="O36" s="93">
        <f t="shared" si="2"/>
        <v>0</v>
      </c>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37" spans="1:63" ht="15" thickBot="1">
      <c r="B37" s="667" t="str">
        <f>' PARAMETERS'!B27</f>
        <v>Organisatie 16</v>
      </c>
      <c r="C37" s="668"/>
      <c r="D37" s="94">
        <f t="shared" si="1"/>
        <v>0</v>
      </c>
      <c r="E37" s="592"/>
      <c r="F37" s="592"/>
      <c r="G37" s="592"/>
      <c r="H37" s="592"/>
      <c r="I37" s="592"/>
      <c r="J37" s="592"/>
      <c r="K37" s="592"/>
      <c r="L37" s="592"/>
      <c r="M37" s="592"/>
      <c r="N37" s="592"/>
      <c r="O37" s="93">
        <f t="shared" si="2"/>
        <v>0</v>
      </c>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row>
    <row r="38" spans="1:63" ht="15" thickBot="1">
      <c r="B38" s="667" t="str">
        <f>' PARAMETERS'!B28</f>
        <v>Organisatie 17</v>
      </c>
      <c r="C38" s="668"/>
      <c r="D38" s="94">
        <f t="shared" si="1"/>
        <v>0</v>
      </c>
      <c r="E38" s="592"/>
      <c r="F38" s="592"/>
      <c r="G38" s="592"/>
      <c r="H38" s="592"/>
      <c r="I38" s="592"/>
      <c r="J38" s="592"/>
      <c r="K38" s="592"/>
      <c r="L38" s="592"/>
      <c r="M38" s="592"/>
      <c r="N38" s="592"/>
      <c r="O38" s="93">
        <f t="shared" si="2"/>
        <v>0</v>
      </c>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row>
    <row r="39" spans="1:63" ht="15" thickBot="1">
      <c r="B39" s="667" t="str">
        <f>' PARAMETERS'!B29</f>
        <v>Organisatie 18</v>
      </c>
      <c r="C39" s="668"/>
      <c r="D39" s="94">
        <f t="shared" si="1"/>
        <v>0</v>
      </c>
      <c r="E39" s="592"/>
      <c r="F39" s="592"/>
      <c r="G39" s="592"/>
      <c r="H39" s="592"/>
      <c r="I39" s="592"/>
      <c r="J39" s="592"/>
      <c r="K39" s="592"/>
      <c r="L39" s="592"/>
      <c r="M39" s="592"/>
      <c r="N39" s="592"/>
      <c r="O39" s="93">
        <f t="shared" si="2"/>
        <v>0</v>
      </c>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row>
    <row r="40" spans="1:63" ht="15" thickBot="1">
      <c r="B40" s="667" t="str">
        <f>' PARAMETERS'!B30</f>
        <v>Organisatie 19</v>
      </c>
      <c r="C40" s="668"/>
      <c r="D40" s="94">
        <f t="shared" si="1"/>
        <v>0</v>
      </c>
      <c r="E40" s="592"/>
      <c r="F40" s="592"/>
      <c r="G40" s="592"/>
      <c r="H40" s="592"/>
      <c r="I40" s="592"/>
      <c r="J40" s="592"/>
      <c r="K40" s="592"/>
      <c r="L40" s="592"/>
      <c r="M40" s="592"/>
      <c r="N40" s="592"/>
      <c r="O40" s="93">
        <f t="shared" si="2"/>
        <v>0</v>
      </c>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row>
    <row r="41" spans="1:63" ht="15" thickBot="1">
      <c r="B41" s="667"/>
      <c r="C41" s="668"/>
      <c r="D41" s="94"/>
      <c r="E41" s="592"/>
      <c r="F41" s="592"/>
      <c r="G41" s="592"/>
      <c r="H41" s="592"/>
      <c r="I41" s="592"/>
      <c r="J41" s="592"/>
      <c r="K41" s="592"/>
      <c r="L41" s="592"/>
      <c r="M41" s="592"/>
      <c r="N41" s="592"/>
      <c r="O41" s="93"/>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row>
    <row r="42" spans="1:63" ht="15" thickBot="1">
      <c r="B42" s="669" t="s">
        <v>443</v>
      </c>
      <c r="C42" s="670"/>
      <c r="D42" s="355">
        <f>SUM(D22:D41)</f>
        <v>0</v>
      </c>
      <c r="E42" s="355">
        <f>SUM(E22:E41)</f>
        <v>0</v>
      </c>
      <c r="F42" s="355">
        <f t="shared" ref="F42:N42" si="3">SUM(F22:F41)</f>
        <v>0</v>
      </c>
      <c r="G42" s="355">
        <f t="shared" si="3"/>
        <v>0</v>
      </c>
      <c r="H42" s="355">
        <f t="shared" si="3"/>
        <v>0</v>
      </c>
      <c r="I42" s="355">
        <f t="shared" si="3"/>
        <v>0</v>
      </c>
      <c r="J42" s="355">
        <f t="shared" si="3"/>
        <v>0</v>
      </c>
      <c r="K42" s="355">
        <f t="shared" si="3"/>
        <v>0</v>
      </c>
      <c r="L42" s="355">
        <f t="shared" si="3"/>
        <v>0</v>
      </c>
      <c r="M42" s="355">
        <f t="shared" si="3"/>
        <v>0</v>
      </c>
      <c r="N42" s="355">
        <f t="shared" si="3"/>
        <v>0</v>
      </c>
      <c r="O42" s="356"/>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row>
    <row r="43" spans="1:63" ht="15" thickBot="1">
      <c r="B43" s="665" t="s">
        <v>442</v>
      </c>
      <c r="C43" s="666"/>
      <c r="D43" s="355"/>
      <c r="E43" s="356">
        <f>E42*E20</f>
        <v>0</v>
      </c>
      <c r="F43" s="356">
        <f t="shared" ref="F43:N43" si="4">F42*F20</f>
        <v>0</v>
      </c>
      <c r="G43" s="356">
        <f t="shared" si="4"/>
        <v>0</v>
      </c>
      <c r="H43" s="356">
        <f t="shared" si="4"/>
        <v>0</v>
      </c>
      <c r="I43" s="356">
        <f t="shared" si="4"/>
        <v>0</v>
      </c>
      <c r="J43" s="356">
        <f t="shared" si="4"/>
        <v>0</v>
      </c>
      <c r="K43" s="356">
        <f t="shared" si="4"/>
        <v>0</v>
      </c>
      <c r="L43" s="356">
        <f t="shared" si="4"/>
        <v>0</v>
      </c>
      <c r="M43" s="356">
        <f t="shared" si="4"/>
        <v>0</v>
      </c>
      <c r="N43" s="356">
        <f t="shared" si="4"/>
        <v>0</v>
      </c>
      <c r="O43" s="356">
        <f>SUM(O19:O41)</f>
        <v>0</v>
      </c>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row>
    <row r="44" spans="1:63" s="164" customFormat="1"/>
    <row r="45" spans="1:63" s="164" customFormat="1" ht="15" thickBot="1">
      <c r="B45" s="377"/>
      <c r="C45" s="377" t="s">
        <v>449</v>
      </c>
    </row>
    <row r="46" spans="1:63" s="353" customFormat="1" ht="15" thickBot="1">
      <c r="A46" s="164"/>
      <c r="B46" s="673" t="s">
        <v>448</v>
      </c>
      <c r="C46" s="674"/>
      <c r="D46" s="674"/>
      <c r="E46" s="674"/>
      <c r="F46" s="674"/>
      <c r="G46" s="674"/>
      <c r="H46" s="674"/>
      <c r="I46" s="674"/>
      <c r="J46" s="674"/>
      <c r="K46" s="674"/>
      <c r="L46" s="674"/>
      <c r="M46" s="674"/>
      <c r="N46" s="674"/>
      <c r="O46" s="675"/>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row>
    <row r="47" spans="1:63" s="353" customFormat="1" ht="24.6" thickBot="1">
      <c r="A47" s="164"/>
      <c r="B47" s="676" t="s">
        <v>224</v>
      </c>
      <c r="C47" s="677"/>
      <c r="D47" s="357" t="s">
        <v>377</v>
      </c>
      <c r="E47" s="354" t="s">
        <v>214</v>
      </c>
      <c r="F47" s="354" t="s">
        <v>215</v>
      </c>
      <c r="G47" s="354" t="s">
        <v>216</v>
      </c>
      <c r="H47" s="354" t="s">
        <v>217</v>
      </c>
      <c r="I47" s="354" t="s">
        <v>218</v>
      </c>
      <c r="J47" s="354" t="s">
        <v>219</v>
      </c>
      <c r="K47" s="354" t="s">
        <v>220</v>
      </c>
      <c r="L47" s="354" t="s">
        <v>221</v>
      </c>
      <c r="M47" s="354" t="s">
        <v>222</v>
      </c>
      <c r="N47" s="354" t="s">
        <v>223</v>
      </c>
      <c r="O47" s="354" t="s">
        <v>226</v>
      </c>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row>
    <row r="48" spans="1:63" ht="15" thickBot="1">
      <c r="B48" s="678" t="s">
        <v>225</v>
      </c>
      <c r="C48" s="679"/>
      <c r="D48" s="352"/>
      <c r="E48" s="591"/>
      <c r="F48" s="591"/>
      <c r="G48" s="591"/>
      <c r="H48" s="591"/>
      <c r="I48" s="591"/>
      <c r="J48" s="591"/>
      <c r="K48" s="591"/>
      <c r="L48" s="591"/>
      <c r="M48" s="591"/>
      <c r="N48" s="591"/>
      <c r="O48" s="93"/>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row>
    <row r="49" spans="2:63" ht="15" thickBot="1">
      <c r="B49" s="667" t="s">
        <v>227</v>
      </c>
      <c r="C49" s="668"/>
      <c r="D49" s="360"/>
      <c r="E49" s="361">
        <f t="shared" ref="E49:N49" si="5">E48*$E$12</f>
        <v>0</v>
      </c>
      <c r="F49" s="361">
        <f t="shared" si="5"/>
        <v>0</v>
      </c>
      <c r="G49" s="361">
        <f t="shared" si="5"/>
        <v>0</v>
      </c>
      <c r="H49" s="361">
        <f t="shared" si="5"/>
        <v>0</v>
      </c>
      <c r="I49" s="361">
        <f t="shared" si="5"/>
        <v>0</v>
      </c>
      <c r="J49" s="361">
        <f t="shared" si="5"/>
        <v>0</v>
      </c>
      <c r="K49" s="361">
        <f t="shared" si="5"/>
        <v>0</v>
      </c>
      <c r="L49" s="361">
        <f t="shared" si="5"/>
        <v>0</v>
      </c>
      <c r="M49" s="361">
        <f t="shared" si="5"/>
        <v>0</v>
      </c>
      <c r="N49" s="361">
        <f t="shared" si="5"/>
        <v>0</v>
      </c>
      <c r="O49" s="362"/>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row>
    <row r="50" spans="2:63" ht="5.25" customHeight="1" thickBot="1">
      <c r="B50" s="363"/>
      <c r="C50" s="364"/>
      <c r="D50" s="365"/>
      <c r="E50" s="366"/>
      <c r="F50" s="366"/>
      <c r="G50" s="366"/>
      <c r="H50" s="366"/>
      <c r="I50" s="366"/>
      <c r="J50" s="366"/>
      <c r="K50" s="366"/>
      <c r="L50" s="366"/>
      <c r="M50" s="366"/>
      <c r="N50" s="366"/>
      <c r="O50" s="367"/>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row>
    <row r="51" spans="2:63" ht="15" thickBot="1">
      <c r="B51" s="671" t="s">
        <v>444</v>
      </c>
      <c r="C51" s="672"/>
      <c r="D51" s="94">
        <f t="shared" ref="D51:D56" si="6">SUM(E51:N51)</f>
        <v>0</v>
      </c>
      <c r="E51" s="592"/>
      <c r="F51" s="592"/>
      <c r="G51" s="592"/>
      <c r="H51" s="592"/>
      <c r="I51" s="592"/>
      <c r="J51" s="592"/>
      <c r="K51" s="592"/>
      <c r="L51" s="592"/>
      <c r="M51" s="592"/>
      <c r="N51" s="592"/>
      <c r="O51" s="93">
        <f t="shared" ref="O51:O56" si="7">(E51*$E$20)+(F51*$F$20)+(G51*$G$20)+(H51*$H$20)+(I51*$I$20)+(J51*$J$20)+(K51*$K$20)+(L51*$L$20)+(M51*$M$20)+(N51*$N$20)</f>
        <v>0</v>
      </c>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row>
    <row r="52" spans="2:63" ht="15.75" customHeight="1" thickBot="1">
      <c r="B52" s="671" t="s">
        <v>445</v>
      </c>
      <c r="C52" s="672"/>
      <c r="D52" s="94">
        <f t="shared" si="6"/>
        <v>0</v>
      </c>
      <c r="E52" s="592"/>
      <c r="F52" s="592"/>
      <c r="G52" s="592"/>
      <c r="H52" s="592"/>
      <c r="I52" s="592"/>
      <c r="J52" s="592"/>
      <c r="K52" s="592"/>
      <c r="L52" s="592"/>
      <c r="M52" s="592"/>
      <c r="N52" s="592"/>
      <c r="O52" s="93">
        <f t="shared" si="7"/>
        <v>0</v>
      </c>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row>
    <row r="53" spans="2:63" ht="15" thickBot="1">
      <c r="B53" s="671" t="s">
        <v>446</v>
      </c>
      <c r="C53" s="672"/>
      <c r="D53" s="94">
        <f t="shared" si="6"/>
        <v>0</v>
      </c>
      <c r="E53" s="592"/>
      <c r="F53" s="592"/>
      <c r="G53" s="592"/>
      <c r="H53" s="592"/>
      <c r="I53" s="592"/>
      <c r="J53" s="592"/>
      <c r="K53" s="592"/>
      <c r="L53" s="592"/>
      <c r="M53" s="592"/>
      <c r="N53" s="592"/>
      <c r="O53" s="93">
        <f t="shared" si="7"/>
        <v>0</v>
      </c>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row>
    <row r="54" spans="2:63" ht="15" thickBot="1">
      <c r="B54" s="671" t="s">
        <v>166</v>
      </c>
      <c r="C54" s="672"/>
      <c r="D54" s="94">
        <f t="shared" si="6"/>
        <v>0</v>
      </c>
      <c r="E54" s="592"/>
      <c r="F54" s="592"/>
      <c r="G54" s="592"/>
      <c r="H54" s="592"/>
      <c r="I54" s="592"/>
      <c r="J54" s="592"/>
      <c r="K54" s="592"/>
      <c r="L54" s="592"/>
      <c r="M54" s="592"/>
      <c r="N54" s="592"/>
      <c r="O54" s="93">
        <f t="shared" si="7"/>
        <v>0</v>
      </c>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row>
    <row r="55" spans="2:63" ht="15" thickBot="1">
      <c r="B55" s="671" t="s">
        <v>166</v>
      </c>
      <c r="C55" s="672"/>
      <c r="D55" s="94">
        <f t="shared" si="6"/>
        <v>0</v>
      </c>
      <c r="E55" s="592"/>
      <c r="F55" s="592"/>
      <c r="G55" s="592"/>
      <c r="H55" s="592"/>
      <c r="I55" s="592"/>
      <c r="J55" s="592"/>
      <c r="K55" s="592"/>
      <c r="L55" s="592"/>
      <c r="M55" s="592"/>
      <c r="N55" s="592"/>
      <c r="O55" s="93">
        <f t="shared" si="7"/>
        <v>0</v>
      </c>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row>
    <row r="56" spans="2:63" ht="15" thickBot="1">
      <c r="B56" s="671" t="s">
        <v>166</v>
      </c>
      <c r="C56" s="672"/>
      <c r="D56" s="94">
        <f t="shared" si="6"/>
        <v>0</v>
      </c>
      <c r="E56" s="592"/>
      <c r="F56" s="592"/>
      <c r="G56" s="592"/>
      <c r="H56" s="592"/>
      <c r="I56" s="592"/>
      <c r="J56" s="592"/>
      <c r="K56" s="592"/>
      <c r="L56" s="592"/>
      <c r="M56" s="592"/>
      <c r="N56" s="592"/>
      <c r="O56" s="93">
        <f t="shared" si="7"/>
        <v>0</v>
      </c>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row>
    <row r="57" spans="2:63" ht="15" thickBot="1">
      <c r="B57" s="667"/>
      <c r="C57" s="668"/>
      <c r="D57" s="94"/>
      <c r="E57" s="94"/>
      <c r="F57" s="94"/>
      <c r="G57" s="94"/>
      <c r="H57" s="94"/>
      <c r="I57" s="94"/>
      <c r="J57" s="94"/>
      <c r="K57" s="94"/>
      <c r="L57" s="94"/>
      <c r="M57" s="94"/>
      <c r="N57" s="94"/>
      <c r="O57" s="93"/>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row>
    <row r="58" spans="2:63" ht="15" thickBot="1">
      <c r="B58" s="669" t="s">
        <v>443</v>
      </c>
      <c r="C58" s="670"/>
      <c r="D58" s="355">
        <f t="shared" ref="D58:N58" si="8">SUM(D51:D57)</f>
        <v>0</v>
      </c>
      <c r="E58" s="355">
        <f t="shared" si="8"/>
        <v>0</v>
      </c>
      <c r="F58" s="355">
        <f t="shared" si="8"/>
        <v>0</v>
      </c>
      <c r="G58" s="355">
        <f t="shared" si="8"/>
        <v>0</v>
      </c>
      <c r="H58" s="355">
        <f t="shared" si="8"/>
        <v>0</v>
      </c>
      <c r="I58" s="355">
        <f t="shared" si="8"/>
        <v>0</v>
      </c>
      <c r="J58" s="355">
        <f t="shared" si="8"/>
        <v>0</v>
      </c>
      <c r="K58" s="355">
        <f t="shared" si="8"/>
        <v>0</v>
      </c>
      <c r="L58" s="355">
        <f t="shared" si="8"/>
        <v>0</v>
      </c>
      <c r="M58" s="355">
        <f t="shared" si="8"/>
        <v>0</v>
      </c>
      <c r="N58" s="355">
        <f t="shared" si="8"/>
        <v>0</v>
      </c>
      <c r="O58" s="356"/>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row>
    <row r="59" spans="2:63" ht="15" thickBot="1">
      <c r="B59" s="665" t="s">
        <v>442</v>
      </c>
      <c r="C59" s="666"/>
      <c r="D59" s="355"/>
      <c r="E59" s="356">
        <f t="shared" ref="E59:N59" si="9">E58*E49</f>
        <v>0</v>
      </c>
      <c r="F59" s="356">
        <f t="shared" si="9"/>
        <v>0</v>
      </c>
      <c r="G59" s="356">
        <f t="shared" si="9"/>
        <v>0</v>
      </c>
      <c r="H59" s="356">
        <f t="shared" si="9"/>
        <v>0</v>
      </c>
      <c r="I59" s="356">
        <f t="shared" si="9"/>
        <v>0</v>
      </c>
      <c r="J59" s="356">
        <f t="shared" si="9"/>
        <v>0</v>
      </c>
      <c r="K59" s="356">
        <f t="shared" si="9"/>
        <v>0</v>
      </c>
      <c r="L59" s="356">
        <f t="shared" si="9"/>
        <v>0</v>
      </c>
      <c r="M59" s="356">
        <f t="shared" si="9"/>
        <v>0</v>
      </c>
      <c r="N59" s="356">
        <f t="shared" si="9"/>
        <v>0</v>
      </c>
      <c r="O59" s="356">
        <f>SUM(O48:O57)</f>
        <v>0</v>
      </c>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row>
    <row r="60" spans="2:63" s="164" customFormat="1"/>
    <row r="61" spans="2:63" s="164" customFormat="1"/>
    <row r="62" spans="2:63" s="164" customFormat="1"/>
    <row r="63" spans="2:63" s="164" customFormat="1"/>
    <row r="64" spans="2:63" s="164" customFormat="1"/>
    <row r="65" s="164" customFormat="1"/>
    <row r="66" s="164" customFormat="1"/>
    <row r="67" s="164" customFormat="1"/>
    <row r="68" s="164" customFormat="1"/>
    <row r="69" s="164" customFormat="1"/>
    <row r="70" s="164" customFormat="1"/>
    <row r="71" s="164" customFormat="1"/>
    <row r="72" s="164" customFormat="1"/>
    <row r="73" s="164" customFormat="1"/>
    <row r="74" s="164" customFormat="1"/>
    <row r="75" s="164" customFormat="1"/>
    <row r="76" s="164" customFormat="1"/>
    <row r="77" s="164" customFormat="1"/>
    <row r="78" s="164" customFormat="1"/>
    <row r="79" s="164" customFormat="1"/>
    <row r="80" s="164" customFormat="1"/>
    <row r="81" s="164" customFormat="1"/>
    <row r="82" s="164" customFormat="1"/>
    <row r="83" s="164" customFormat="1"/>
    <row r="84" s="164" customFormat="1"/>
    <row r="85" s="164" customFormat="1"/>
    <row r="86" s="164" customFormat="1"/>
    <row r="87" s="164" customFormat="1"/>
    <row r="88" s="164" customFormat="1"/>
    <row r="89" s="164" customFormat="1"/>
    <row r="90" s="164" customFormat="1"/>
    <row r="91" s="164" customFormat="1"/>
    <row r="92" s="164" customFormat="1"/>
    <row r="93" s="164" customFormat="1"/>
    <row r="94" s="164" customFormat="1"/>
    <row r="95" s="164" customFormat="1"/>
    <row r="96" s="164" customFormat="1"/>
    <row r="97" s="164" customFormat="1"/>
    <row r="98" s="164" customFormat="1"/>
    <row r="99" s="164" customFormat="1"/>
    <row r="100" s="164" customFormat="1"/>
    <row r="101" s="164" customFormat="1"/>
    <row r="102" s="164" customFormat="1"/>
    <row r="103" s="164" customFormat="1"/>
    <row r="104" s="164" customFormat="1"/>
    <row r="105" s="164" customFormat="1"/>
    <row r="106" s="164" customFormat="1"/>
    <row r="107" s="164" customFormat="1"/>
    <row r="108" s="164" customFormat="1"/>
    <row r="109" s="164" customFormat="1"/>
    <row r="110" s="164" customFormat="1"/>
    <row r="111" s="164" customFormat="1"/>
    <row r="112" s="164" customFormat="1"/>
    <row r="113" s="164" customFormat="1"/>
    <row r="114" s="164" customFormat="1"/>
    <row r="115" s="164" customFormat="1"/>
    <row r="116" s="164" customFormat="1"/>
    <row r="117" s="164" customFormat="1"/>
    <row r="118" s="164" customFormat="1"/>
    <row r="119" s="164" customFormat="1"/>
    <row r="120" s="164" customFormat="1"/>
    <row r="121" s="164" customFormat="1"/>
    <row r="122" s="164" customFormat="1"/>
    <row r="123" s="164" customFormat="1"/>
    <row r="124" s="164" customFormat="1"/>
    <row r="125" s="164" customFormat="1"/>
    <row r="126" s="164" customFormat="1"/>
    <row r="127" s="164" customFormat="1"/>
    <row r="128" s="164" customFormat="1"/>
    <row r="129" s="164" customFormat="1"/>
    <row r="130" s="164" customFormat="1"/>
    <row r="131" s="164" customFormat="1"/>
    <row r="132" s="164" customFormat="1"/>
    <row r="133" s="164" customFormat="1"/>
    <row r="134" s="164" customFormat="1"/>
    <row r="135" s="164" customFormat="1"/>
    <row r="136" s="164" customFormat="1"/>
    <row r="137" s="164" customFormat="1"/>
    <row r="138" s="164" customFormat="1"/>
    <row r="139" s="164" customFormat="1"/>
    <row r="140" s="164" customFormat="1"/>
    <row r="141" s="164" customFormat="1"/>
    <row r="142" s="164" customFormat="1"/>
    <row r="143" s="164" customFormat="1"/>
    <row r="144" s="164" customFormat="1"/>
    <row r="145" s="164" customFormat="1"/>
    <row r="146" s="164" customFormat="1"/>
    <row r="147" s="164" customFormat="1"/>
    <row r="148" s="164" customFormat="1"/>
    <row r="149" s="164" customFormat="1"/>
    <row r="150" s="164" customFormat="1"/>
    <row r="151" s="164" customFormat="1"/>
    <row r="152" s="164" customFormat="1"/>
    <row r="153" s="164" customFormat="1"/>
    <row r="154" s="164" customFormat="1"/>
    <row r="155" s="164" customFormat="1"/>
    <row r="156" s="164" customFormat="1"/>
    <row r="157" s="164" customFormat="1"/>
    <row r="158" s="164" customFormat="1"/>
    <row r="159" s="164" customFormat="1"/>
    <row r="160" s="164" customFormat="1"/>
    <row r="161" s="164" customFormat="1"/>
    <row r="162" s="164" customFormat="1"/>
    <row r="163" s="164" customFormat="1"/>
    <row r="164" s="164" customFormat="1"/>
    <row r="165" s="164" customFormat="1"/>
    <row r="166" s="164" customFormat="1"/>
    <row r="167" s="164" customFormat="1"/>
    <row r="168" s="164" customFormat="1"/>
    <row r="169" s="164" customFormat="1"/>
    <row r="170" s="164" customFormat="1"/>
    <row r="171" s="164" customFormat="1"/>
    <row r="172" s="164" customFormat="1"/>
    <row r="173" s="164" customFormat="1"/>
    <row r="174" s="164" customFormat="1"/>
    <row r="175" s="164" customFormat="1"/>
    <row r="176" s="164" customFormat="1"/>
    <row r="177" s="164" customFormat="1"/>
    <row r="178" s="164" customFormat="1"/>
    <row r="179" s="164" customFormat="1"/>
    <row r="180" s="164" customFormat="1"/>
    <row r="181" s="164" customFormat="1"/>
    <row r="182" s="164" customFormat="1"/>
    <row r="183" s="164" customFormat="1"/>
    <row r="184" s="164" customFormat="1"/>
    <row r="185" s="164" customFormat="1"/>
    <row r="186" s="164" customFormat="1"/>
    <row r="187" s="164" customFormat="1"/>
    <row r="188" s="164" customFormat="1"/>
    <row r="189" s="164" customFormat="1"/>
    <row r="190" s="164" customFormat="1"/>
    <row r="191" s="164" customFormat="1"/>
    <row r="192" s="164" customFormat="1"/>
    <row r="193" s="164" customFormat="1"/>
    <row r="194" s="164" customFormat="1"/>
    <row r="195" s="164" customFormat="1"/>
    <row r="196" s="164" customFormat="1"/>
    <row r="197" s="164" customFormat="1"/>
    <row r="198" s="164" customFormat="1"/>
    <row r="199" s="164" customFormat="1"/>
    <row r="200" s="164" customFormat="1"/>
    <row r="201" s="164" customFormat="1"/>
    <row r="202" s="164" customFormat="1"/>
    <row r="203" s="164" customFormat="1"/>
    <row r="204" s="164" customFormat="1"/>
    <row r="205" s="164" customFormat="1"/>
    <row r="206" s="164" customFormat="1"/>
    <row r="207" s="164" customFormat="1"/>
    <row r="208" s="164" customFormat="1"/>
    <row r="209" s="164" customFormat="1"/>
    <row r="210" s="164" customFormat="1"/>
    <row r="211" s="164" customFormat="1"/>
    <row r="212" s="164" customFormat="1"/>
    <row r="213" s="164" customFormat="1"/>
    <row r="214" s="164" customFormat="1"/>
    <row r="215" s="164" customFormat="1"/>
    <row r="216" s="164" customFormat="1"/>
    <row r="217" s="164" customFormat="1"/>
    <row r="218" s="164" customFormat="1"/>
    <row r="219" s="164" customFormat="1"/>
    <row r="220" s="164" customFormat="1"/>
    <row r="221" s="164" customFormat="1"/>
    <row r="222" s="164" customFormat="1"/>
    <row r="223" s="164" customFormat="1"/>
    <row r="224" s="164" customFormat="1"/>
    <row r="225" s="164" customFormat="1"/>
    <row r="226" s="164" customFormat="1"/>
    <row r="227" s="164" customFormat="1"/>
    <row r="228" s="164" customFormat="1"/>
    <row r="229" s="164" customFormat="1"/>
    <row r="230" s="164" customFormat="1"/>
    <row r="231" s="164" customFormat="1"/>
    <row r="232" s="164" customFormat="1"/>
    <row r="233" s="164" customFormat="1"/>
    <row r="234" s="164" customFormat="1"/>
    <row r="235" s="164" customFormat="1"/>
    <row r="236" s="164" customFormat="1"/>
    <row r="237" s="164" customFormat="1"/>
    <row r="238" s="164" customFormat="1"/>
    <row r="239" s="164" customFormat="1"/>
    <row r="240" s="164" customFormat="1"/>
    <row r="241" s="164" customFormat="1"/>
    <row r="242" s="164" customFormat="1"/>
    <row r="243" s="164" customFormat="1"/>
    <row r="244" s="164" customFormat="1"/>
    <row r="245" s="164" customFormat="1"/>
    <row r="246" s="164" customFormat="1"/>
    <row r="247" s="164" customFormat="1"/>
    <row r="248" s="164" customFormat="1"/>
    <row r="249" s="164" customFormat="1"/>
    <row r="250" s="164" customFormat="1"/>
    <row r="251" s="164" customFormat="1"/>
    <row r="252" s="164" customFormat="1"/>
    <row r="253" s="164" customFormat="1"/>
    <row r="254" s="164" customFormat="1"/>
    <row r="255" s="164" customFormat="1"/>
    <row r="256" s="164" customFormat="1"/>
    <row r="257" s="164" customFormat="1"/>
    <row r="258" s="164" customFormat="1"/>
    <row r="259" s="164" customFormat="1"/>
    <row r="260" s="164" customFormat="1"/>
    <row r="261" s="164" customFormat="1"/>
    <row r="262" s="164" customFormat="1"/>
    <row r="263" s="164" customFormat="1"/>
    <row r="264" s="164" customFormat="1"/>
    <row r="265" s="164" customFormat="1"/>
    <row r="266" s="164" customFormat="1"/>
    <row r="267" s="164" customFormat="1"/>
    <row r="268" s="164" customFormat="1"/>
    <row r="269" s="164" customFormat="1"/>
    <row r="270" s="164" customFormat="1"/>
    <row r="271" s="164" customFormat="1"/>
    <row r="272" s="164" customFormat="1"/>
    <row r="273" s="164" customFormat="1"/>
    <row r="274" s="164" customFormat="1"/>
    <row r="275" s="164" customFormat="1"/>
    <row r="276" s="164" customFormat="1"/>
    <row r="277" s="164" customFormat="1"/>
    <row r="278" s="164" customFormat="1"/>
    <row r="279" s="164" customFormat="1"/>
    <row r="280" s="164" customFormat="1"/>
    <row r="281" s="164" customFormat="1"/>
    <row r="282" s="164" customFormat="1"/>
    <row r="283" s="164" customFormat="1"/>
    <row r="284" s="164" customFormat="1"/>
    <row r="285" s="164" customFormat="1"/>
    <row r="286" s="164" customFormat="1"/>
    <row r="287" s="164" customFormat="1"/>
    <row r="288" s="164" customFormat="1"/>
    <row r="289" s="164" customFormat="1"/>
    <row r="290" s="164" customFormat="1"/>
    <row r="291" s="164" customFormat="1"/>
    <row r="292" s="164" customFormat="1"/>
    <row r="293" s="164" customFormat="1"/>
    <row r="294" s="164" customFormat="1"/>
    <row r="295" s="164" customFormat="1"/>
    <row r="296" s="164" customFormat="1"/>
    <row r="297" s="164" customFormat="1"/>
    <row r="298" s="164" customFormat="1"/>
    <row r="299" s="164" customFormat="1"/>
    <row r="300" s="164" customFormat="1"/>
    <row r="301" s="164" customFormat="1"/>
    <row r="302" s="164" customFormat="1"/>
    <row r="303" s="164" customFormat="1"/>
    <row r="304" s="164" customFormat="1"/>
    <row r="305" s="164" customFormat="1"/>
    <row r="306" s="164" customFormat="1"/>
    <row r="307" s="164" customFormat="1"/>
    <row r="308" s="164" customFormat="1"/>
    <row r="309" s="164" customFormat="1"/>
    <row r="310" s="164" customFormat="1"/>
    <row r="311" s="164" customFormat="1"/>
    <row r="312" s="164" customFormat="1"/>
    <row r="313" s="164" customFormat="1"/>
    <row r="314" s="164" customFormat="1"/>
    <row r="315" s="164" customFormat="1"/>
    <row r="316" s="164" customFormat="1"/>
    <row r="317" s="164" customFormat="1"/>
    <row r="318" s="164" customFormat="1"/>
    <row r="319" s="164" customFormat="1"/>
    <row r="320" s="164" customFormat="1"/>
    <row r="321" s="164" customFormat="1"/>
    <row r="322" s="164" customFormat="1"/>
    <row r="323" s="164" customFormat="1"/>
    <row r="324" s="164" customFormat="1"/>
    <row r="325" s="164" customFormat="1"/>
    <row r="326" s="164" customFormat="1"/>
    <row r="327" s="164" customFormat="1"/>
    <row r="328" s="164" customFormat="1"/>
    <row r="329" s="164" customFormat="1"/>
    <row r="330" s="164" customFormat="1"/>
    <row r="331" s="164" customFormat="1"/>
    <row r="332" s="164" customFormat="1"/>
    <row r="333" s="164" customFormat="1"/>
    <row r="334" s="164" customFormat="1"/>
    <row r="335" s="164" customFormat="1"/>
    <row r="336" s="164" customFormat="1"/>
    <row r="337" s="164" customFormat="1"/>
    <row r="338" s="164" customFormat="1"/>
    <row r="339" s="164" customFormat="1"/>
    <row r="340" s="164" customFormat="1"/>
    <row r="341" s="164" customFormat="1"/>
    <row r="342" s="164" customFormat="1"/>
    <row r="343" s="164" customFormat="1"/>
    <row r="344" s="164" customFormat="1"/>
    <row r="345" s="164" customFormat="1"/>
    <row r="346" s="164" customFormat="1"/>
    <row r="347" s="164" customFormat="1"/>
    <row r="348" s="164" customFormat="1"/>
    <row r="349" s="164" customFormat="1"/>
    <row r="350" s="164" customFormat="1"/>
    <row r="351" s="164" customFormat="1"/>
    <row r="352" s="164" customFormat="1"/>
    <row r="353" s="164" customFormat="1"/>
    <row r="354" s="164" customFormat="1"/>
    <row r="355" s="164" customFormat="1"/>
    <row r="356" s="164" customFormat="1"/>
    <row r="357" s="164" customFormat="1"/>
    <row r="358" s="164" customFormat="1"/>
    <row r="359" s="164" customFormat="1"/>
    <row r="360" s="164" customFormat="1"/>
    <row r="361" s="164" customFormat="1"/>
    <row r="362" s="164" customFormat="1"/>
    <row r="363" s="164" customFormat="1"/>
    <row r="364" s="164" customFormat="1"/>
    <row r="365" s="164" customFormat="1"/>
    <row r="366" s="164" customFormat="1"/>
    <row r="367" s="164" customFormat="1"/>
    <row r="368" s="164" customFormat="1"/>
    <row r="369" s="164" customFormat="1"/>
  </sheetData>
  <mergeCells count="40">
    <mergeCell ref="C4:E4"/>
    <mergeCell ref="B17:O17"/>
    <mergeCell ref="B19:C19"/>
    <mergeCell ref="B20:C20"/>
    <mergeCell ref="B30:C30"/>
    <mergeCell ref="B31:C31"/>
    <mergeCell ref="B22:C22"/>
    <mergeCell ref="B23:C23"/>
    <mergeCell ref="B24:C24"/>
    <mergeCell ref="B25:C25"/>
    <mergeCell ref="B26:C26"/>
    <mergeCell ref="B42:C42"/>
    <mergeCell ref="B43:C43"/>
    <mergeCell ref="B18:C18"/>
    <mergeCell ref="B37:C37"/>
    <mergeCell ref="B38:C38"/>
    <mergeCell ref="B39:C39"/>
    <mergeCell ref="B40:C40"/>
    <mergeCell ref="B41:C41"/>
    <mergeCell ref="B32:C32"/>
    <mergeCell ref="B33:C33"/>
    <mergeCell ref="B34:C34"/>
    <mergeCell ref="B35:C35"/>
    <mergeCell ref="B36:C36"/>
    <mergeCell ref="B27:C27"/>
    <mergeCell ref="B28:C28"/>
    <mergeCell ref="B29:C29"/>
    <mergeCell ref="B46:O46"/>
    <mergeCell ref="B47:C47"/>
    <mergeCell ref="B48:C48"/>
    <mergeCell ref="B49:C49"/>
    <mergeCell ref="B51:C51"/>
    <mergeCell ref="B59:C59"/>
    <mergeCell ref="B57:C57"/>
    <mergeCell ref="B58:C58"/>
    <mergeCell ref="B52:C52"/>
    <mergeCell ref="B53:C53"/>
    <mergeCell ref="B54:C54"/>
    <mergeCell ref="B55:C55"/>
    <mergeCell ref="B56:C56"/>
  </mergeCells>
  <hyperlinks>
    <hyperlink ref="C1" location="TOTAAL!A1" display="terug naar totaaloverzicht"/>
    <hyperlink ref="C2" location="Exploitatie!A1" display="terug naar exploitati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G195"/>
  <sheetViews>
    <sheetView topLeftCell="A19" zoomScaleNormal="100" workbookViewId="0">
      <selection activeCell="E22" sqref="E22:N22"/>
    </sheetView>
  </sheetViews>
  <sheetFormatPr defaultColWidth="8.77734375" defaultRowHeight="14.4"/>
  <cols>
    <col min="1" max="1" width="3.44140625" style="164" customWidth="1"/>
    <col min="2" max="2" width="35.33203125" customWidth="1"/>
    <col min="3" max="4" width="10.6640625" customWidth="1"/>
    <col min="5" max="7" width="9.44140625" customWidth="1"/>
    <col min="8" max="16" width="9.44140625" style="164" customWidth="1"/>
    <col min="17" max="53" width="9.109375" style="164"/>
  </cols>
  <sheetData>
    <row r="1" spans="2:85" s="326" customFormat="1" ht="17.25" customHeight="1">
      <c r="B1" s="664" t="s">
        <v>367</v>
      </c>
      <c r="C1" s="664"/>
      <c r="D1" s="163"/>
      <c r="E1" s="185"/>
      <c r="F1" s="185"/>
      <c r="G1" s="185"/>
      <c r="H1" s="185"/>
    </row>
    <row r="2" spans="2:85" s="326" customFormat="1" ht="17.25" customHeight="1">
      <c r="B2" s="466" t="s">
        <v>523</v>
      </c>
      <c r="C2" s="466"/>
      <c r="D2" s="163"/>
      <c r="E2" s="185"/>
      <c r="F2" s="185"/>
      <c r="G2" s="185"/>
      <c r="H2" s="185"/>
    </row>
    <row r="3" spans="2:85" s="326" customFormat="1" ht="8.25" customHeight="1">
      <c r="B3" s="163"/>
      <c r="C3" s="163"/>
      <c r="D3" s="163"/>
      <c r="E3" s="185"/>
      <c r="F3" s="185"/>
      <c r="G3" s="185"/>
      <c r="H3" s="185"/>
    </row>
    <row r="4" spans="2:85" ht="111.75" customHeight="1">
      <c r="B4" s="662" t="s">
        <v>477</v>
      </c>
      <c r="C4" s="663"/>
      <c r="D4" s="183"/>
      <c r="E4" s="183"/>
      <c r="F4" s="183"/>
      <c r="G4" s="184"/>
      <c r="H4" s="186"/>
      <c r="I4" s="184"/>
      <c r="J4" s="203"/>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row>
    <row r="5" spans="2:85" s="164" customFormat="1"/>
    <row r="6" spans="2:85">
      <c r="B6" s="383" t="s">
        <v>249</v>
      </c>
      <c r="C6" s="384"/>
      <c r="D6" s="385"/>
      <c r="E6" s="385"/>
      <c r="F6" s="385"/>
      <c r="G6" s="386"/>
    </row>
    <row r="7" spans="2:85" s="164" customFormat="1">
      <c r="B7" s="387"/>
      <c r="C7" s="387"/>
      <c r="D7" s="387"/>
      <c r="E7" s="387"/>
      <c r="F7" s="387"/>
      <c r="G7" s="387"/>
    </row>
    <row r="8" spans="2:85">
      <c r="B8" s="463" t="s">
        <v>229</v>
      </c>
      <c r="C8" s="464" t="s">
        <v>230</v>
      </c>
      <c r="D8" s="464" t="s">
        <v>162</v>
      </c>
      <c r="E8" s="164"/>
      <c r="F8" s="387"/>
      <c r="G8" s="376" t="s">
        <v>199</v>
      </c>
      <c r="H8" s="368"/>
      <c r="I8" s="368"/>
      <c r="J8" s="369"/>
    </row>
    <row r="9" spans="2:85">
      <c r="B9" s="95" t="s">
        <v>231</v>
      </c>
      <c r="C9" s="616">
        <v>0</v>
      </c>
      <c r="D9" s="617"/>
      <c r="E9" s="164"/>
      <c r="F9" s="387"/>
      <c r="G9" s="370"/>
      <c r="H9" s="371"/>
      <c r="I9" s="371"/>
      <c r="J9" s="372"/>
    </row>
    <row r="10" spans="2:85">
      <c r="B10" s="95" t="s">
        <v>232</v>
      </c>
      <c r="C10" s="616">
        <v>0</v>
      </c>
      <c r="D10" s="617"/>
      <c r="E10" s="164"/>
      <c r="F10" s="387"/>
      <c r="G10" s="370" t="s">
        <v>200</v>
      </c>
      <c r="H10" s="371"/>
      <c r="I10" s="371"/>
      <c r="J10" s="465">
        <v>12</v>
      </c>
    </row>
    <row r="11" spans="2:85">
      <c r="B11" s="95" t="s">
        <v>233</v>
      </c>
      <c r="C11" s="616">
        <v>0</v>
      </c>
      <c r="D11" s="617"/>
      <c r="E11" s="164"/>
      <c r="F11" s="387"/>
      <c r="G11" s="370" t="s">
        <v>201</v>
      </c>
      <c r="H11" s="371"/>
      <c r="I11" s="371"/>
      <c r="J11" s="465">
        <v>1.08</v>
      </c>
    </row>
    <row r="12" spans="2:85">
      <c r="B12" s="95" t="s">
        <v>234</v>
      </c>
      <c r="C12" s="616">
        <v>0</v>
      </c>
      <c r="D12" s="617"/>
      <c r="E12" s="164"/>
      <c r="F12" s="387"/>
      <c r="G12" s="370" t="s">
        <v>202</v>
      </c>
      <c r="H12" s="371"/>
      <c r="I12" s="371"/>
      <c r="J12" s="465">
        <v>1.06</v>
      </c>
    </row>
    <row r="13" spans="2:85">
      <c r="B13" s="95" t="s">
        <v>235</v>
      </c>
      <c r="C13" s="616">
        <v>0</v>
      </c>
      <c r="D13" s="617"/>
      <c r="E13" s="164"/>
      <c r="F13" s="387"/>
      <c r="G13" s="370" t="s">
        <v>203</v>
      </c>
      <c r="H13" s="371"/>
      <c r="I13" s="371"/>
      <c r="J13" s="465">
        <v>1.27</v>
      </c>
    </row>
    <row r="14" spans="2:85">
      <c r="B14" s="95" t="s">
        <v>236</v>
      </c>
      <c r="C14" s="616">
        <v>0</v>
      </c>
      <c r="D14" s="617"/>
      <c r="E14" s="164"/>
      <c r="F14" s="387"/>
      <c r="G14" s="370" t="s">
        <v>204</v>
      </c>
      <c r="H14" s="371"/>
      <c r="I14" s="371"/>
      <c r="J14" s="465">
        <f>J10*J11*J12*J13</f>
        <v>17.446752000000004</v>
      </c>
    </row>
    <row r="15" spans="2:85">
      <c r="B15" s="95" t="s">
        <v>237</v>
      </c>
      <c r="C15" s="616">
        <v>0</v>
      </c>
      <c r="D15" s="617"/>
      <c r="E15" s="164"/>
      <c r="F15" s="387"/>
      <c r="G15" s="370"/>
      <c r="H15" s="371"/>
      <c r="I15" s="371"/>
      <c r="J15" s="372"/>
    </row>
    <row r="16" spans="2:85">
      <c r="B16" s="95" t="s">
        <v>238</v>
      </c>
      <c r="C16" s="616">
        <v>0</v>
      </c>
      <c r="D16" s="617"/>
      <c r="E16" s="164"/>
      <c r="F16" s="164"/>
      <c r="G16" s="373"/>
      <c r="H16" s="374"/>
      <c r="I16" s="374"/>
      <c r="J16" s="375"/>
    </row>
    <row r="17" spans="2:15">
      <c r="B17" s="95" t="s">
        <v>239</v>
      </c>
      <c r="C17" s="616">
        <v>0</v>
      </c>
      <c r="D17" s="617"/>
      <c r="E17" s="164"/>
      <c r="F17" s="164"/>
      <c r="G17" s="164"/>
    </row>
    <row r="18" spans="2:15" s="164" customFormat="1">
      <c r="B18" s="388"/>
      <c r="C18" s="388"/>
      <c r="D18" s="388"/>
      <c r="E18" s="388"/>
      <c r="F18" s="388"/>
      <c r="G18" s="388"/>
    </row>
    <row r="19" spans="2:15" s="164" customFormat="1" ht="15" thickBot="1">
      <c r="B19" s="377"/>
      <c r="C19" s="377"/>
    </row>
    <row r="20" spans="2:15" s="164" customFormat="1" ht="15.75" customHeight="1" thickBot="1">
      <c r="B20" s="673" t="s">
        <v>448</v>
      </c>
      <c r="C20" s="674"/>
      <c r="D20" s="674"/>
      <c r="E20" s="674"/>
      <c r="F20" s="674"/>
      <c r="G20" s="674"/>
      <c r="H20" s="674"/>
      <c r="I20" s="674"/>
      <c r="J20" s="674"/>
      <c r="K20" s="674"/>
      <c r="L20" s="674"/>
      <c r="M20" s="674"/>
      <c r="N20" s="674"/>
      <c r="O20" s="675"/>
    </row>
    <row r="21" spans="2:15" s="164" customFormat="1" ht="24.6" thickBot="1">
      <c r="B21" s="676" t="s">
        <v>224</v>
      </c>
      <c r="C21" s="677"/>
      <c r="D21" s="357" t="s">
        <v>377</v>
      </c>
      <c r="E21" s="354" t="s">
        <v>214</v>
      </c>
      <c r="F21" s="354" t="s">
        <v>215</v>
      </c>
      <c r="G21" s="354" t="s">
        <v>216</v>
      </c>
      <c r="H21" s="354" t="s">
        <v>217</v>
      </c>
      <c r="I21" s="354" t="s">
        <v>218</v>
      </c>
      <c r="J21" s="354" t="s">
        <v>219</v>
      </c>
      <c r="K21" s="354" t="s">
        <v>220</v>
      </c>
      <c r="L21" s="354" t="s">
        <v>221</v>
      </c>
      <c r="M21" s="354" t="s">
        <v>222</v>
      </c>
      <c r="N21" s="354" t="s">
        <v>223</v>
      </c>
      <c r="O21" s="354" t="s">
        <v>226</v>
      </c>
    </row>
    <row r="22" spans="2:15" s="164" customFormat="1" ht="15" thickBot="1">
      <c r="B22" s="678" t="s">
        <v>225</v>
      </c>
      <c r="C22" s="679"/>
      <c r="D22" s="352"/>
      <c r="E22" s="591"/>
      <c r="F22" s="591"/>
      <c r="G22" s="591"/>
      <c r="H22" s="591"/>
      <c r="I22" s="591"/>
      <c r="J22" s="591"/>
      <c r="K22" s="591"/>
      <c r="L22" s="591"/>
      <c r="M22" s="591"/>
      <c r="N22" s="591"/>
      <c r="O22" s="93"/>
    </row>
    <row r="23" spans="2:15" s="164" customFormat="1" ht="15" thickBot="1">
      <c r="B23" s="678" t="s">
        <v>227</v>
      </c>
      <c r="C23" s="679"/>
      <c r="D23" s="360"/>
      <c r="E23" s="361">
        <f t="shared" ref="E23:N23" si="0">E22*$J$14</f>
        <v>0</v>
      </c>
      <c r="F23" s="361">
        <f t="shared" si="0"/>
        <v>0</v>
      </c>
      <c r="G23" s="361">
        <f t="shared" si="0"/>
        <v>0</v>
      </c>
      <c r="H23" s="361">
        <f t="shared" si="0"/>
        <v>0</v>
      </c>
      <c r="I23" s="361">
        <f t="shared" si="0"/>
        <v>0</v>
      </c>
      <c r="J23" s="361">
        <f t="shared" si="0"/>
        <v>0</v>
      </c>
      <c r="K23" s="361">
        <f t="shared" si="0"/>
        <v>0</v>
      </c>
      <c r="L23" s="361">
        <f t="shared" si="0"/>
        <v>0</v>
      </c>
      <c r="M23" s="361">
        <f t="shared" si="0"/>
        <v>0</v>
      </c>
      <c r="N23" s="361">
        <f t="shared" si="0"/>
        <v>0</v>
      </c>
      <c r="O23" s="362"/>
    </row>
    <row r="24" spans="2:15" s="164" customFormat="1" ht="15" thickBot="1">
      <c r="B24" s="363"/>
      <c r="C24" s="364"/>
      <c r="D24" s="365"/>
      <c r="E24" s="366"/>
      <c r="F24" s="366"/>
      <c r="G24" s="366"/>
      <c r="H24" s="366"/>
      <c r="I24" s="366"/>
      <c r="J24" s="366"/>
      <c r="K24" s="366"/>
      <c r="L24" s="366"/>
      <c r="M24" s="366"/>
      <c r="N24" s="366"/>
      <c r="O24" s="367"/>
    </row>
    <row r="25" spans="2:15" s="164" customFormat="1" ht="15" thickBot="1">
      <c r="B25" s="685" t="s">
        <v>250</v>
      </c>
      <c r="C25" s="686"/>
      <c r="D25" s="94">
        <f t="shared" ref="D25:D39" si="1">SUM(E25:N25)</f>
        <v>0</v>
      </c>
      <c r="E25" s="592"/>
      <c r="F25" s="592"/>
      <c r="G25" s="592"/>
      <c r="H25" s="592"/>
      <c r="I25" s="592"/>
      <c r="J25" s="592"/>
      <c r="K25" s="592"/>
      <c r="L25" s="592"/>
      <c r="M25" s="592"/>
      <c r="N25" s="592"/>
      <c r="O25" s="93">
        <f t="shared" ref="O25:O40" si="2">(E25*$E$23)+(F25*$F$23)+(G25*$G$23)+(H25*$H$23)+(I25*$I$23)+(J25*$J$23)+(K25*$K$23)+(L25*$L$23)+(M25*$M$23)+(N25*$N$23)</f>
        <v>0</v>
      </c>
    </row>
    <row r="26" spans="2:15" s="164" customFormat="1" ht="15" thickBot="1">
      <c r="B26" s="685" t="s">
        <v>240</v>
      </c>
      <c r="C26" s="686"/>
      <c r="D26" s="94">
        <f t="shared" si="1"/>
        <v>0</v>
      </c>
      <c r="E26" s="592"/>
      <c r="F26" s="592"/>
      <c r="G26" s="592"/>
      <c r="H26" s="592"/>
      <c r="I26" s="592"/>
      <c r="J26" s="592"/>
      <c r="K26" s="592"/>
      <c r="L26" s="592"/>
      <c r="M26" s="592"/>
      <c r="N26" s="592"/>
      <c r="O26" s="93">
        <f t="shared" si="2"/>
        <v>0</v>
      </c>
    </row>
    <row r="27" spans="2:15" s="164" customFormat="1" ht="15" thickBot="1">
      <c r="B27" s="685" t="s">
        <v>241</v>
      </c>
      <c r="C27" s="686"/>
      <c r="D27" s="94">
        <f t="shared" si="1"/>
        <v>0</v>
      </c>
      <c r="E27" s="592"/>
      <c r="F27" s="592"/>
      <c r="G27" s="592"/>
      <c r="H27" s="592"/>
      <c r="I27" s="592"/>
      <c r="J27" s="592"/>
      <c r="K27" s="592"/>
      <c r="L27" s="592"/>
      <c r="M27" s="592"/>
      <c r="N27" s="592"/>
      <c r="O27" s="93">
        <f t="shared" si="2"/>
        <v>0</v>
      </c>
    </row>
    <row r="28" spans="2:15" s="164" customFormat="1" ht="15" thickBot="1">
      <c r="B28" s="685" t="s">
        <v>242</v>
      </c>
      <c r="C28" s="686"/>
      <c r="D28" s="94">
        <f t="shared" si="1"/>
        <v>0</v>
      </c>
      <c r="E28" s="592"/>
      <c r="F28" s="592"/>
      <c r="G28" s="592"/>
      <c r="H28" s="592"/>
      <c r="I28" s="592"/>
      <c r="J28" s="592"/>
      <c r="K28" s="592"/>
      <c r="L28" s="592"/>
      <c r="M28" s="592"/>
      <c r="N28" s="592"/>
      <c r="O28" s="93">
        <f t="shared" si="2"/>
        <v>0</v>
      </c>
    </row>
    <row r="29" spans="2:15" s="164" customFormat="1" ht="15" thickBot="1">
      <c r="B29" s="685" t="s">
        <v>243</v>
      </c>
      <c r="C29" s="686"/>
      <c r="D29" s="94">
        <f t="shared" si="1"/>
        <v>0</v>
      </c>
      <c r="E29" s="592"/>
      <c r="F29" s="592"/>
      <c r="G29" s="592"/>
      <c r="H29" s="592"/>
      <c r="I29" s="592"/>
      <c r="J29" s="592"/>
      <c r="K29" s="592"/>
      <c r="L29" s="592"/>
      <c r="M29" s="592"/>
      <c r="N29" s="592"/>
      <c r="O29" s="93">
        <f t="shared" si="2"/>
        <v>0</v>
      </c>
    </row>
    <row r="30" spans="2:15" s="164" customFormat="1" ht="15" thickBot="1">
      <c r="B30" s="685" t="s">
        <v>244</v>
      </c>
      <c r="C30" s="686"/>
      <c r="D30" s="94">
        <f t="shared" si="1"/>
        <v>0</v>
      </c>
      <c r="E30" s="592"/>
      <c r="F30" s="592"/>
      <c r="G30" s="592"/>
      <c r="H30" s="592"/>
      <c r="I30" s="592"/>
      <c r="J30" s="592"/>
      <c r="K30" s="592"/>
      <c r="L30" s="592"/>
      <c r="M30" s="592"/>
      <c r="N30" s="592"/>
      <c r="O30" s="93">
        <f t="shared" si="2"/>
        <v>0</v>
      </c>
    </row>
    <row r="31" spans="2:15" s="164" customFormat="1" ht="15" thickBot="1">
      <c r="B31" s="685" t="s">
        <v>251</v>
      </c>
      <c r="C31" s="686"/>
      <c r="D31" s="94">
        <f t="shared" si="1"/>
        <v>0</v>
      </c>
      <c r="E31" s="592"/>
      <c r="F31" s="592"/>
      <c r="G31" s="592"/>
      <c r="H31" s="592"/>
      <c r="I31" s="592"/>
      <c r="J31" s="592"/>
      <c r="K31" s="592"/>
      <c r="L31" s="592"/>
      <c r="M31" s="592"/>
      <c r="N31" s="592"/>
      <c r="O31" s="93">
        <f t="shared" si="2"/>
        <v>0</v>
      </c>
    </row>
    <row r="32" spans="2:15" s="164" customFormat="1" ht="15" thickBot="1">
      <c r="B32" s="685" t="s">
        <v>104</v>
      </c>
      <c r="C32" s="686"/>
      <c r="D32" s="94">
        <f t="shared" si="1"/>
        <v>0</v>
      </c>
      <c r="E32" s="592"/>
      <c r="F32" s="592"/>
      <c r="G32" s="592"/>
      <c r="H32" s="592"/>
      <c r="I32" s="592"/>
      <c r="J32" s="592"/>
      <c r="K32" s="592"/>
      <c r="L32" s="592"/>
      <c r="M32" s="592"/>
      <c r="N32" s="592"/>
      <c r="O32" s="93">
        <f t="shared" si="2"/>
        <v>0</v>
      </c>
    </row>
    <row r="33" spans="2:15" s="164" customFormat="1" ht="15" thickBot="1">
      <c r="B33" s="685" t="s">
        <v>245</v>
      </c>
      <c r="C33" s="686"/>
      <c r="D33" s="94">
        <f t="shared" si="1"/>
        <v>0</v>
      </c>
      <c r="E33" s="592"/>
      <c r="F33" s="592"/>
      <c r="G33" s="592"/>
      <c r="H33" s="592"/>
      <c r="I33" s="592"/>
      <c r="J33" s="592"/>
      <c r="K33" s="592"/>
      <c r="L33" s="592"/>
      <c r="M33" s="592"/>
      <c r="N33" s="592"/>
      <c r="O33" s="93">
        <f t="shared" si="2"/>
        <v>0</v>
      </c>
    </row>
    <row r="34" spans="2:15" s="164" customFormat="1" ht="15" thickBot="1">
      <c r="B34" s="685" t="s">
        <v>246</v>
      </c>
      <c r="C34" s="686"/>
      <c r="D34" s="94">
        <f t="shared" si="1"/>
        <v>0</v>
      </c>
      <c r="E34" s="592"/>
      <c r="F34" s="592"/>
      <c r="G34" s="592"/>
      <c r="H34" s="592"/>
      <c r="I34" s="592"/>
      <c r="J34" s="592"/>
      <c r="K34" s="592"/>
      <c r="L34" s="592"/>
      <c r="M34" s="592"/>
      <c r="N34" s="592"/>
      <c r="O34" s="93">
        <f t="shared" si="2"/>
        <v>0</v>
      </c>
    </row>
    <row r="35" spans="2:15" s="164" customFormat="1" ht="15" thickBot="1">
      <c r="B35" s="685" t="s">
        <v>247</v>
      </c>
      <c r="C35" s="686"/>
      <c r="D35" s="94">
        <f t="shared" si="1"/>
        <v>0</v>
      </c>
      <c r="E35" s="592"/>
      <c r="F35" s="592"/>
      <c r="G35" s="592"/>
      <c r="H35" s="592"/>
      <c r="I35" s="592"/>
      <c r="J35" s="592"/>
      <c r="K35" s="592"/>
      <c r="L35" s="592"/>
      <c r="M35" s="592"/>
      <c r="N35" s="592"/>
      <c r="O35" s="93">
        <f t="shared" si="2"/>
        <v>0</v>
      </c>
    </row>
    <row r="36" spans="2:15" s="164" customFormat="1" ht="15" thickBot="1">
      <c r="B36" s="685" t="s">
        <v>248</v>
      </c>
      <c r="C36" s="686"/>
      <c r="D36" s="94">
        <f t="shared" si="1"/>
        <v>0</v>
      </c>
      <c r="E36" s="592"/>
      <c r="F36" s="592"/>
      <c r="G36" s="592"/>
      <c r="H36" s="592"/>
      <c r="I36" s="592"/>
      <c r="J36" s="592"/>
      <c r="K36" s="592"/>
      <c r="L36" s="592"/>
      <c r="M36" s="592"/>
      <c r="N36" s="592"/>
      <c r="O36" s="93">
        <f t="shared" si="2"/>
        <v>0</v>
      </c>
    </row>
    <row r="37" spans="2:15" s="164" customFormat="1" ht="15" thickBot="1">
      <c r="B37" s="685" t="s">
        <v>252</v>
      </c>
      <c r="C37" s="686"/>
      <c r="D37" s="94">
        <f t="shared" si="1"/>
        <v>0</v>
      </c>
      <c r="E37" s="592"/>
      <c r="F37" s="592"/>
      <c r="G37" s="592"/>
      <c r="H37" s="592"/>
      <c r="I37" s="592"/>
      <c r="J37" s="592"/>
      <c r="K37" s="592"/>
      <c r="L37" s="592"/>
      <c r="M37" s="592"/>
      <c r="N37" s="592"/>
      <c r="O37" s="93">
        <f t="shared" si="2"/>
        <v>0</v>
      </c>
    </row>
    <row r="38" spans="2:15" s="164" customFormat="1" ht="15" thickBot="1">
      <c r="B38" s="671" t="s">
        <v>166</v>
      </c>
      <c r="C38" s="672"/>
      <c r="D38" s="94">
        <f t="shared" si="1"/>
        <v>0</v>
      </c>
      <c r="E38" s="592"/>
      <c r="F38" s="592"/>
      <c r="G38" s="592"/>
      <c r="H38" s="592"/>
      <c r="I38" s="592"/>
      <c r="J38" s="592"/>
      <c r="K38" s="592"/>
      <c r="L38" s="592"/>
      <c r="M38" s="592"/>
      <c r="N38" s="592"/>
      <c r="O38" s="93">
        <f t="shared" si="2"/>
        <v>0</v>
      </c>
    </row>
    <row r="39" spans="2:15" s="164" customFormat="1" ht="15" thickBot="1">
      <c r="B39" s="681" t="s">
        <v>166</v>
      </c>
      <c r="C39" s="682"/>
      <c r="D39" s="94">
        <f t="shared" si="1"/>
        <v>0</v>
      </c>
      <c r="E39" s="592"/>
      <c r="F39" s="592"/>
      <c r="G39" s="592"/>
      <c r="H39" s="592"/>
      <c r="I39" s="592"/>
      <c r="J39" s="592"/>
      <c r="K39" s="592"/>
      <c r="L39" s="592"/>
      <c r="M39" s="592"/>
      <c r="N39" s="592"/>
      <c r="O39" s="93">
        <f t="shared" si="2"/>
        <v>0</v>
      </c>
    </row>
    <row r="40" spans="2:15" s="164" customFormat="1" ht="15" thickBot="1">
      <c r="B40" s="683"/>
      <c r="C40" s="684"/>
      <c r="D40" s="94"/>
      <c r="E40" s="94"/>
      <c r="F40" s="94"/>
      <c r="G40" s="94"/>
      <c r="H40" s="94"/>
      <c r="I40" s="94"/>
      <c r="J40" s="94"/>
      <c r="K40" s="94"/>
      <c r="L40" s="94"/>
      <c r="M40" s="94"/>
      <c r="N40" s="94"/>
      <c r="O40" s="93">
        <f t="shared" si="2"/>
        <v>0</v>
      </c>
    </row>
    <row r="41" spans="2:15" s="164" customFormat="1" ht="15" thickBot="1">
      <c r="B41" s="669" t="s">
        <v>443</v>
      </c>
      <c r="C41" s="670"/>
      <c r="D41" s="355">
        <f t="shared" ref="D41:N41" si="3">SUM(D25:D40)</f>
        <v>0</v>
      </c>
      <c r="E41" s="355">
        <f t="shared" si="3"/>
        <v>0</v>
      </c>
      <c r="F41" s="355">
        <f t="shared" si="3"/>
        <v>0</v>
      </c>
      <c r="G41" s="355">
        <f t="shared" si="3"/>
        <v>0</v>
      </c>
      <c r="H41" s="355">
        <f t="shared" si="3"/>
        <v>0</v>
      </c>
      <c r="I41" s="355">
        <f t="shared" si="3"/>
        <v>0</v>
      </c>
      <c r="J41" s="355">
        <f t="shared" si="3"/>
        <v>0</v>
      </c>
      <c r="K41" s="355">
        <f t="shared" si="3"/>
        <v>0</v>
      </c>
      <c r="L41" s="355">
        <f t="shared" si="3"/>
        <v>0</v>
      </c>
      <c r="M41" s="355">
        <f t="shared" si="3"/>
        <v>0</v>
      </c>
      <c r="N41" s="355">
        <f t="shared" si="3"/>
        <v>0</v>
      </c>
      <c r="O41" s="356"/>
    </row>
    <row r="42" spans="2:15" s="164" customFormat="1" ht="15" thickBot="1">
      <c r="B42" s="665" t="s">
        <v>442</v>
      </c>
      <c r="C42" s="666"/>
      <c r="D42" s="355"/>
      <c r="E42" s="356">
        <f t="shared" ref="E42:N42" si="4">E41*E23</f>
        <v>0</v>
      </c>
      <c r="F42" s="356">
        <f t="shared" si="4"/>
        <v>0</v>
      </c>
      <c r="G42" s="356">
        <f t="shared" si="4"/>
        <v>0</v>
      </c>
      <c r="H42" s="356">
        <f t="shared" si="4"/>
        <v>0</v>
      </c>
      <c r="I42" s="356">
        <f t="shared" si="4"/>
        <v>0</v>
      </c>
      <c r="J42" s="356">
        <f t="shared" si="4"/>
        <v>0</v>
      </c>
      <c r="K42" s="356">
        <f t="shared" si="4"/>
        <v>0</v>
      </c>
      <c r="L42" s="356">
        <f t="shared" si="4"/>
        <v>0</v>
      </c>
      <c r="M42" s="356">
        <f t="shared" si="4"/>
        <v>0</v>
      </c>
      <c r="N42" s="356">
        <f t="shared" si="4"/>
        <v>0</v>
      </c>
      <c r="O42" s="356">
        <f>SUM(O22:O40)</f>
        <v>0</v>
      </c>
    </row>
    <row r="43" spans="2:15" s="164" customFormat="1">
      <c r="B43" s="388"/>
      <c r="C43" s="388"/>
      <c r="D43" s="388"/>
      <c r="E43" s="388"/>
      <c r="F43" s="388"/>
      <c r="G43" s="388"/>
    </row>
    <row r="44" spans="2:15" s="164" customFormat="1">
      <c r="B44" s="388"/>
      <c r="C44" s="388"/>
      <c r="D44" s="388"/>
      <c r="E44" s="388"/>
      <c r="F44" s="388"/>
      <c r="G44" s="388"/>
    </row>
    <row r="45" spans="2:15" s="164" customFormat="1"/>
    <row r="46" spans="2:15" s="164" customFormat="1"/>
    <row r="47" spans="2:15" s="164" customFormat="1"/>
    <row r="48" spans="2:15" s="164" customFormat="1"/>
    <row r="49" s="164" customFormat="1"/>
    <row r="50" s="164" customFormat="1"/>
    <row r="51" s="164" customFormat="1"/>
    <row r="52" s="164" customFormat="1"/>
    <row r="53" s="164" customFormat="1"/>
    <row r="54" s="164" customFormat="1"/>
    <row r="55" s="164" customFormat="1"/>
    <row r="56" s="164" customFormat="1"/>
    <row r="57" s="164" customFormat="1"/>
    <row r="58" s="164" customFormat="1"/>
    <row r="59" s="164" customFormat="1"/>
    <row r="60" s="164" customFormat="1"/>
    <row r="61" s="164" customFormat="1"/>
    <row r="62" s="164" customFormat="1"/>
    <row r="63" s="164" customFormat="1"/>
    <row r="64" s="164" customFormat="1"/>
    <row r="65" s="164" customFormat="1"/>
    <row r="66" s="164" customFormat="1"/>
    <row r="67" s="164" customFormat="1"/>
    <row r="68" s="164" customFormat="1"/>
    <row r="69" s="164" customFormat="1"/>
    <row r="70" s="164" customFormat="1"/>
    <row r="71" s="164" customFormat="1"/>
    <row r="72" s="164" customFormat="1"/>
    <row r="73" s="164" customFormat="1"/>
    <row r="74" s="164" customFormat="1"/>
    <row r="75" s="164" customFormat="1"/>
    <row r="76" s="164" customFormat="1"/>
    <row r="77" s="164" customFormat="1"/>
    <row r="78" s="164" customFormat="1"/>
    <row r="79" s="164" customFormat="1"/>
    <row r="80" s="164" customFormat="1"/>
    <row r="81" s="164" customFormat="1"/>
    <row r="82" s="164" customFormat="1"/>
    <row r="83" s="164" customFormat="1"/>
    <row r="84" s="164" customFormat="1"/>
    <row r="85" s="164" customFormat="1"/>
    <row r="86" s="164" customFormat="1"/>
    <row r="87" s="164" customFormat="1"/>
    <row r="88" s="164" customFormat="1"/>
    <row r="89" s="164" customFormat="1"/>
    <row r="90" s="164" customFormat="1"/>
    <row r="91" s="164" customFormat="1"/>
    <row r="92" s="164" customFormat="1"/>
    <row r="93" s="164" customFormat="1"/>
    <row r="94" s="164" customFormat="1"/>
    <row r="95" s="164" customFormat="1"/>
    <row r="96" s="164" customFormat="1"/>
    <row r="97" s="164" customFormat="1"/>
    <row r="98" s="164" customFormat="1"/>
    <row r="99" s="164" customFormat="1"/>
    <row r="100" s="164" customFormat="1"/>
    <row r="101" s="164" customFormat="1"/>
    <row r="102" s="164" customFormat="1"/>
    <row r="103" s="164" customFormat="1"/>
    <row r="104" s="164" customFormat="1"/>
    <row r="105" s="164" customFormat="1"/>
    <row r="106" s="164" customFormat="1"/>
    <row r="107" s="164" customFormat="1"/>
    <row r="108" s="164" customFormat="1"/>
    <row r="109" s="164" customFormat="1"/>
    <row r="110" s="164" customFormat="1"/>
    <row r="111" s="164" customFormat="1"/>
    <row r="112" s="164" customFormat="1"/>
    <row r="113" s="164" customFormat="1"/>
    <row r="114" s="164" customFormat="1"/>
    <row r="115" s="164" customFormat="1"/>
    <row r="116" s="164" customFormat="1"/>
    <row r="117" s="164" customFormat="1"/>
    <row r="118" s="164" customFormat="1"/>
    <row r="119" s="164" customFormat="1"/>
    <row r="120" s="164" customFormat="1"/>
    <row r="121" s="164" customFormat="1"/>
    <row r="122" s="164" customFormat="1"/>
    <row r="123" s="164" customFormat="1"/>
    <row r="124" s="164" customFormat="1"/>
    <row r="125" s="164" customFormat="1"/>
    <row r="126" s="164" customFormat="1"/>
    <row r="127" s="164" customFormat="1"/>
    <row r="128" s="164" customFormat="1"/>
    <row r="129" s="164" customFormat="1"/>
    <row r="130" s="164" customFormat="1"/>
    <row r="131" s="164" customFormat="1"/>
    <row r="132" s="164" customFormat="1"/>
    <row r="133" s="164" customFormat="1"/>
    <row r="134" s="164" customFormat="1"/>
    <row r="135" s="164" customFormat="1"/>
    <row r="136" s="164" customFormat="1"/>
    <row r="137" s="164" customFormat="1"/>
    <row r="138" s="164" customFormat="1"/>
    <row r="139" s="164" customFormat="1"/>
    <row r="140" s="164" customFormat="1"/>
    <row r="141" s="164" customFormat="1"/>
    <row r="142" s="164" customFormat="1"/>
    <row r="143" s="164" customFormat="1"/>
    <row r="144" s="164" customFormat="1"/>
    <row r="145" s="164" customFormat="1"/>
    <row r="146" s="164" customFormat="1"/>
    <row r="147" s="164" customFormat="1"/>
    <row r="148" s="164" customFormat="1"/>
    <row r="149" s="164" customFormat="1"/>
    <row r="150" s="164" customFormat="1"/>
    <row r="151" s="164" customFormat="1"/>
    <row r="152" s="164" customFormat="1"/>
    <row r="153" s="164" customFormat="1"/>
    <row r="154" s="164" customFormat="1"/>
    <row r="155" s="164" customFormat="1"/>
    <row r="156" s="164" customFormat="1"/>
    <row r="157" s="164" customFormat="1"/>
    <row r="158" s="164" customFormat="1"/>
    <row r="159" s="164" customFormat="1"/>
    <row r="160" s="164" customFormat="1"/>
    <row r="161" s="164" customFormat="1"/>
    <row r="162" s="164" customFormat="1"/>
    <row r="163" s="164" customFormat="1"/>
    <row r="164" s="164" customFormat="1"/>
    <row r="165" s="164" customFormat="1"/>
    <row r="166" s="164" customFormat="1"/>
    <row r="167" s="164" customFormat="1"/>
    <row r="168" s="164" customFormat="1"/>
    <row r="169" s="164" customFormat="1"/>
    <row r="170" s="164" customFormat="1"/>
    <row r="171" s="164" customFormat="1"/>
    <row r="172" s="164" customFormat="1"/>
    <row r="173" s="164" customFormat="1"/>
    <row r="174" s="164" customFormat="1"/>
    <row r="175" s="164" customFormat="1"/>
    <row r="176" s="164" customFormat="1"/>
    <row r="177" s="164" customFormat="1"/>
    <row r="178" s="164" customFormat="1"/>
    <row r="179" s="164" customFormat="1"/>
    <row r="180" s="164" customFormat="1"/>
    <row r="181" s="164" customFormat="1"/>
    <row r="182" s="164" customFormat="1"/>
    <row r="183" s="164" customFormat="1"/>
    <row r="184" s="164" customFormat="1"/>
    <row r="185" s="164" customFormat="1"/>
    <row r="186" s="164" customFormat="1"/>
    <row r="187" s="164" customFormat="1"/>
    <row r="188" s="164" customFormat="1"/>
    <row r="189" s="164" customFormat="1"/>
    <row r="190" s="164" customFormat="1"/>
    <row r="191" s="164" customFormat="1"/>
    <row r="192" s="164" customFormat="1"/>
    <row r="193" s="164" customFormat="1"/>
    <row r="194" s="164" customFormat="1"/>
    <row r="195" s="164" customFormat="1"/>
  </sheetData>
  <mergeCells count="24">
    <mergeCell ref="B41:C41"/>
    <mergeCell ref="B42:C42"/>
    <mergeCell ref="B22:C22"/>
    <mergeCell ref="B21:C21"/>
    <mergeCell ref="B20:O20"/>
    <mergeCell ref="B25:C25"/>
    <mergeCell ref="B26:C26"/>
    <mergeCell ref="B23:C23"/>
    <mergeCell ref="B27:C27"/>
    <mergeCell ref="B28:C28"/>
    <mergeCell ref="B29:C29"/>
    <mergeCell ref="B30:C30"/>
    <mergeCell ref="B31:C31"/>
    <mergeCell ref="B37:C37"/>
    <mergeCell ref="B32:C32"/>
    <mergeCell ref="B33:C33"/>
    <mergeCell ref="B1:C1"/>
    <mergeCell ref="B4:C4"/>
    <mergeCell ref="B38:C38"/>
    <mergeCell ref="B39:C39"/>
    <mergeCell ref="B40:C40"/>
    <mergeCell ref="B34:C34"/>
    <mergeCell ref="B35:C35"/>
    <mergeCell ref="B36:C36"/>
  </mergeCells>
  <hyperlinks>
    <hyperlink ref="B1" location="TOTAAL!A1" display="terug naar totaaloverzicht"/>
    <hyperlink ref="B2" location="Exploitatie!A1" display="terug naar exploitati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B286"/>
  <sheetViews>
    <sheetView topLeftCell="A50" zoomScaleNormal="100" workbookViewId="0">
      <selection activeCell="C45" sqref="C45:E64"/>
    </sheetView>
  </sheetViews>
  <sheetFormatPr defaultColWidth="8.77734375" defaultRowHeight="14.4"/>
  <cols>
    <col min="1" max="1" width="3.44140625" customWidth="1"/>
    <col min="2" max="2" width="45.109375" customWidth="1"/>
    <col min="3" max="3" width="36.6640625" customWidth="1"/>
    <col min="4" max="6" width="16.33203125" customWidth="1"/>
    <col min="7" max="10" width="13.44140625" style="164" customWidth="1"/>
    <col min="11" max="43" width="8.6640625" style="164"/>
  </cols>
  <sheetData>
    <row r="1" spans="1:80" s="326" customFormat="1" ht="17.25" customHeight="1">
      <c r="B1" s="664" t="s">
        <v>367</v>
      </c>
      <c r="C1" s="664"/>
      <c r="D1" s="163"/>
      <c r="E1" s="185"/>
    </row>
    <row r="2" spans="1:80" s="326" customFormat="1" ht="17.25" customHeight="1">
      <c r="B2" s="664" t="s">
        <v>523</v>
      </c>
      <c r="C2" s="664"/>
      <c r="D2" s="163"/>
      <c r="E2" s="185"/>
    </row>
    <row r="3" spans="1:80" ht="185.25" customHeight="1">
      <c r="A3" s="164"/>
      <c r="B3" s="389" t="s">
        <v>458</v>
      </c>
      <c r="D3" s="183"/>
      <c r="E3" s="183"/>
      <c r="F3" s="203"/>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row>
    <row r="4" spans="1:80" s="164" customFormat="1"/>
    <row r="5" spans="1:80" s="164" customFormat="1"/>
    <row r="6" spans="1:80" s="164" customFormat="1">
      <c r="A6" s="391"/>
      <c r="B6" s="391"/>
      <c r="C6" s="392"/>
      <c r="D6" s="392"/>
      <c r="E6" s="391"/>
      <c r="F6" s="393"/>
    </row>
    <row r="7" spans="1:80" s="164" customFormat="1">
      <c r="A7" s="391"/>
      <c r="B7" s="391"/>
      <c r="C7" s="392"/>
      <c r="D7" s="392"/>
      <c r="E7" s="391"/>
      <c r="F7" s="393"/>
    </row>
    <row r="8" spans="1:80" s="164" customFormat="1">
      <c r="A8" s="391"/>
      <c r="B8" s="390" t="s">
        <v>456</v>
      </c>
      <c r="C8" s="392"/>
      <c r="D8" s="392"/>
      <c r="E8" s="391"/>
      <c r="F8" s="393"/>
    </row>
    <row r="9" spans="1:80" s="164" customFormat="1">
      <c r="A9" s="394"/>
      <c r="B9" s="394" t="s">
        <v>268</v>
      </c>
      <c r="C9" s="395"/>
      <c r="D9" s="395"/>
      <c r="E9" s="394"/>
      <c r="F9" s="396"/>
    </row>
    <row r="10" spans="1:80" s="164" customFormat="1">
      <c r="A10" s="394"/>
      <c r="B10" s="394" t="s">
        <v>269</v>
      </c>
      <c r="C10" s="395"/>
      <c r="D10" s="395"/>
      <c r="E10" s="394"/>
      <c r="F10" s="396"/>
    </row>
    <row r="11" spans="1:80" s="164" customFormat="1">
      <c r="A11" s="394"/>
      <c r="B11" s="394" t="s">
        <v>270</v>
      </c>
      <c r="C11" s="395"/>
      <c r="D11" s="395"/>
      <c r="E11" s="562">
        <f>[4]Exploitatie!E8+[4]Exploitatie!E27</f>
        <v>100</v>
      </c>
      <c r="F11" s="396"/>
    </row>
    <row r="12" spans="1:80" s="164" customFormat="1">
      <c r="A12" s="394"/>
      <c r="B12" s="394" t="s">
        <v>296</v>
      </c>
      <c r="C12" s="395"/>
      <c r="D12" s="395"/>
      <c r="E12" s="394"/>
      <c r="F12" s="396"/>
    </row>
    <row r="13" spans="1:80" s="164" customFormat="1">
      <c r="A13" s="394"/>
      <c r="B13" s="394" t="s">
        <v>510</v>
      </c>
      <c r="C13" s="395"/>
      <c r="D13" s="395"/>
      <c r="E13" s="394"/>
      <c r="F13" s="396"/>
    </row>
    <row r="14" spans="1:80" s="164" customFormat="1">
      <c r="A14" s="394"/>
      <c r="B14" s="394" t="s">
        <v>457</v>
      </c>
      <c r="C14" s="395"/>
      <c r="D14" s="395"/>
      <c r="E14" s="394"/>
      <c r="F14" s="396"/>
    </row>
    <row r="15" spans="1:80" s="164" customFormat="1" ht="15" customHeight="1">
      <c r="A15" s="394"/>
      <c r="B15" s="394"/>
      <c r="C15" s="395"/>
      <c r="D15" s="395"/>
      <c r="E15" s="394"/>
      <c r="F15" s="396"/>
    </row>
    <row r="16" spans="1:80" ht="15" customHeight="1">
      <c r="A16" s="394"/>
      <c r="B16" s="691" t="s">
        <v>55</v>
      </c>
      <c r="C16" s="693" t="s">
        <v>63</v>
      </c>
      <c r="D16" s="483"/>
      <c r="E16" s="484"/>
      <c r="F16" s="481">
        <f>'[4] PARAMETERS'!D36</f>
        <v>2015</v>
      </c>
      <c r="G16" s="480">
        <f>F16+1</f>
        <v>2016</v>
      </c>
      <c r="H16" s="480">
        <f>G16+1</f>
        <v>2017</v>
      </c>
      <c r="I16" s="480">
        <f>H16+1</f>
        <v>2018</v>
      </c>
      <c r="J16" s="480">
        <f>I16+1</f>
        <v>2019</v>
      </c>
    </row>
    <row r="17" spans="1:10" ht="24" customHeight="1">
      <c r="A17" s="397"/>
      <c r="B17" s="692"/>
      <c r="C17" s="694"/>
      <c r="D17" s="702" t="s">
        <v>509</v>
      </c>
      <c r="E17" s="703"/>
      <c r="F17" s="482" t="s">
        <v>505</v>
      </c>
      <c r="G17" s="104" t="s">
        <v>505</v>
      </c>
      <c r="H17" s="104" t="s">
        <v>505</v>
      </c>
      <c r="I17" s="104" t="s">
        <v>505</v>
      </c>
      <c r="J17" s="104" t="s">
        <v>505</v>
      </c>
    </row>
    <row r="18" spans="1:10">
      <c r="A18" s="398"/>
      <c r="B18" s="105" t="s">
        <v>503</v>
      </c>
      <c r="C18" s="553" t="s">
        <v>504</v>
      </c>
      <c r="D18" s="700"/>
      <c r="E18" s="701"/>
      <c r="F18" s="485"/>
      <c r="G18" s="485"/>
      <c r="H18" s="485"/>
      <c r="I18" s="485"/>
      <c r="J18" s="485"/>
    </row>
    <row r="19" spans="1:10">
      <c r="A19" s="398"/>
      <c r="B19" s="467"/>
      <c r="C19" s="468"/>
      <c r="D19" s="110"/>
      <c r="E19" s="111"/>
      <c r="F19" s="112"/>
    </row>
    <row r="20" spans="1:10" ht="15" customHeight="1">
      <c r="A20" s="394"/>
      <c r="B20" s="691" t="s">
        <v>502</v>
      </c>
      <c r="C20" s="695" t="s">
        <v>63</v>
      </c>
      <c r="D20" s="697" t="s">
        <v>271</v>
      </c>
      <c r="E20" s="699" t="s">
        <v>272</v>
      </c>
      <c r="F20" s="103" t="s">
        <v>273</v>
      </c>
    </row>
    <row r="21" spans="1:10">
      <c r="A21" s="397"/>
      <c r="B21" s="692"/>
      <c r="C21" s="696"/>
      <c r="D21" s="698"/>
      <c r="E21" s="692"/>
      <c r="F21" s="104" t="s">
        <v>274</v>
      </c>
    </row>
    <row r="22" spans="1:10">
      <c r="A22" s="394"/>
      <c r="B22" s="105" t="s">
        <v>275</v>
      </c>
      <c r="C22" s="106" t="s">
        <v>276</v>
      </c>
      <c r="D22" s="107"/>
      <c r="E22" s="108">
        <f>SUM(D22)*$E$11</f>
        <v>0</v>
      </c>
      <c r="F22" s="109">
        <f>SUM(E22)</f>
        <v>0</v>
      </c>
    </row>
    <row r="23" spans="1:10">
      <c r="A23" s="394"/>
      <c r="B23" s="105" t="s">
        <v>277</v>
      </c>
      <c r="C23" s="106" t="s">
        <v>278</v>
      </c>
      <c r="D23" s="107"/>
      <c r="E23" s="108">
        <f>SUM(D23)*$E$11</f>
        <v>0</v>
      </c>
      <c r="F23" s="109">
        <f>SUM(E23)</f>
        <v>0</v>
      </c>
    </row>
    <row r="24" spans="1:10">
      <c r="A24" s="394"/>
      <c r="B24" s="105" t="s">
        <v>279</v>
      </c>
      <c r="C24" s="106" t="s">
        <v>280</v>
      </c>
      <c r="D24" s="107"/>
      <c r="E24" s="108">
        <f>SUM(D24)*$E$11</f>
        <v>0</v>
      </c>
      <c r="F24" s="109">
        <f>SUM(E24)</f>
        <v>0</v>
      </c>
    </row>
    <row r="25" spans="1:10">
      <c r="A25" s="394"/>
      <c r="B25" s="105" t="s">
        <v>281</v>
      </c>
      <c r="C25" s="106" t="s">
        <v>282</v>
      </c>
      <c r="D25" s="107"/>
      <c r="E25" s="108"/>
      <c r="F25" s="109"/>
    </row>
    <row r="26" spans="1:10" ht="36.6">
      <c r="A26" s="394"/>
      <c r="B26" s="105" t="s">
        <v>283</v>
      </c>
      <c r="C26" s="106" t="s">
        <v>284</v>
      </c>
      <c r="D26" s="107"/>
      <c r="E26" s="108">
        <f>SUM(D26)*$E$11</f>
        <v>0</v>
      </c>
      <c r="F26" s="109">
        <f>SUM(E26)</f>
        <v>0</v>
      </c>
    </row>
    <row r="27" spans="1:10" ht="15" customHeight="1">
      <c r="A27" s="394"/>
      <c r="B27" s="105" t="s">
        <v>285</v>
      </c>
      <c r="C27" s="106" t="s">
        <v>286</v>
      </c>
      <c r="D27" s="107"/>
      <c r="E27" s="108"/>
      <c r="F27" s="109"/>
    </row>
    <row r="28" spans="1:10" ht="24.6">
      <c r="A28" s="394"/>
      <c r="B28" s="105" t="s">
        <v>287</v>
      </c>
      <c r="C28" s="106" t="s">
        <v>317</v>
      </c>
      <c r="D28" s="107"/>
      <c r="E28" s="108">
        <f>SUM(D28)*$E$11</f>
        <v>0</v>
      </c>
      <c r="F28" s="109">
        <f>SUM(E28)</f>
        <v>0</v>
      </c>
    </row>
    <row r="29" spans="1:10">
      <c r="A29" s="398"/>
      <c r="B29" s="687" t="s">
        <v>288</v>
      </c>
      <c r="C29" s="688"/>
      <c r="D29" s="113"/>
      <c r="E29" s="111"/>
      <c r="F29" s="112">
        <f>SUM(F22:F28)</f>
        <v>0</v>
      </c>
    </row>
    <row r="30" spans="1:10">
      <c r="A30" s="394"/>
      <c r="B30" s="105"/>
      <c r="C30" s="114"/>
      <c r="D30" s="115"/>
      <c r="E30" s="111"/>
      <c r="F30" s="109"/>
    </row>
    <row r="31" spans="1:10">
      <c r="A31" s="394"/>
      <c r="B31" s="116" t="s">
        <v>289</v>
      </c>
      <c r="C31" s="117" t="s">
        <v>290</v>
      </c>
      <c r="D31" s="118"/>
      <c r="E31" s="119"/>
      <c r="F31" s="109"/>
    </row>
    <row r="32" spans="1:10">
      <c r="A32" s="394"/>
      <c r="B32" s="116" t="s">
        <v>291</v>
      </c>
      <c r="C32" s="117" t="s">
        <v>290</v>
      </c>
      <c r="D32" s="118"/>
      <c r="E32" s="119"/>
      <c r="F32" s="109"/>
    </row>
    <row r="33" spans="1:7">
      <c r="A33" s="398"/>
      <c r="B33" s="120" t="s">
        <v>292</v>
      </c>
      <c r="C33" s="114"/>
      <c r="D33" s="115"/>
      <c r="E33" s="111"/>
      <c r="F33" s="111">
        <f>SUM(F31:F32)</f>
        <v>0</v>
      </c>
    </row>
    <row r="34" spans="1:7">
      <c r="A34" s="398"/>
      <c r="B34" s="120"/>
      <c r="C34" s="114"/>
      <c r="D34" s="115"/>
      <c r="E34" s="111"/>
      <c r="F34" s="111"/>
    </row>
    <row r="35" spans="1:7">
      <c r="A35" s="398"/>
      <c r="B35" s="120" t="s">
        <v>293</v>
      </c>
      <c r="C35" s="114"/>
      <c r="D35" s="118"/>
      <c r="E35" s="108">
        <f>SUM(D35)*$E$11</f>
        <v>0</v>
      </c>
      <c r="F35" s="112">
        <f>SUM(E35)</f>
        <v>0</v>
      </c>
    </row>
    <row r="36" spans="1:7">
      <c r="A36" s="394"/>
      <c r="B36" s="105"/>
      <c r="C36" s="114"/>
      <c r="D36" s="115"/>
      <c r="E36" s="111"/>
      <c r="F36" s="109"/>
    </row>
    <row r="37" spans="1:7">
      <c r="A37" s="394"/>
      <c r="B37" s="105"/>
      <c r="C37" s="106"/>
      <c r="D37" s="106"/>
      <c r="E37" s="108"/>
      <c r="F37" s="109"/>
    </row>
    <row r="38" spans="1:7">
      <c r="A38" s="398"/>
      <c r="B38" s="121" t="s">
        <v>3</v>
      </c>
      <c r="C38" s="122"/>
      <c r="D38" s="122"/>
      <c r="E38" s="123"/>
      <c r="F38" s="123">
        <f>F29+F33+F35</f>
        <v>0</v>
      </c>
    </row>
    <row r="39" spans="1:7">
      <c r="A39" s="398"/>
      <c r="B39" s="689" t="s">
        <v>297</v>
      </c>
      <c r="C39" s="690"/>
      <c r="D39" s="690"/>
      <c r="E39" s="690"/>
      <c r="F39" s="416">
        <f>SUM(F38:F38)</f>
        <v>0</v>
      </c>
    </row>
    <row r="40" spans="1:7">
      <c r="A40" s="394"/>
      <c r="B40" s="689" t="s">
        <v>295</v>
      </c>
      <c r="C40" s="690"/>
      <c r="D40" s="690"/>
      <c r="E40" s="690"/>
      <c r="F40" s="123">
        <f>SUM(F39)/E11</f>
        <v>0</v>
      </c>
      <c r="G40" s="159" t="s">
        <v>507</v>
      </c>
    </row>
    <row r="41" spans="1:7" s="164" customFormat="1">
      <c r="A41" s="394"/>
      <c r="B41" s="394"/>
      <c r="C41" s="395"/>
      <c r="D41" s="395"/>
      <c r="E41" s="394"/>
      <c r="F41" s="396"/>
    </row>
    <row r="42" spans="1:7" s="164" customFormat="1">
      <c r="A42" s="394"/>
      <c r="B42" s="394"/>
      <c r="C42" s="395"/>
      <c r="D42" s="395"/>
      <c r="E42" s="394"/>
      <c r="F42" s="396"/>
    </row>
    <row r="43" spans="1:7" ht="24">
      <c r="A43" s="394"/>
      <c r="B43" s="124" t="s">
        <v>298</v>
      </c>
      <c r="C43" s="125" t="s">
        <v>299</v>
      </c>
      <c r="D43" s="125" t="s">
        <v>300</v>
      </c>
      <c r="E43" s="126" t="s">
        <v>301</v>
      </c>
      <c r="F43" s="396"/>
    </row>
    <row r="44" spans="1:7">
      <c r="A44" s="394"/>
      <c r="B44" s="105"/>
      <c r="C44" s="106"/>
      <c r="D44" s="563"/>
      <c r="E44" s="119"/>
      <c r="F44" s="396"/>
    </row>
    <row r="45" spans="1:7">
      <c r="A45" s="394"/>
      <c r="B45" s="105" t="s">
        <v>318</v>
      </c>
      <c r="C45" s="106"/>
      <c r="D45" s="563"/>
      <c r="E45" s="119"/>
      <c r="F45" s="396"/>
    </row>
    <row r="46" spans="1:7">
      <c r="A46" s="394"/>
      <c r="B46" s="105" t="s">
        <v>302</v>
      </c>
      <c r="C46" s="106"/>
      <c r="D46" s="563"/>
      <c r="E46" s="119"/>
      <c r="F46" s="396"/>
    </row>
    <row r="47" spans="1:7">
      <c r="A47" s="394"/>
      <c r="B47" s="105" t="s">
        <v>303</v>
      </c>
      <c r="C47" s="106"/>
      <c r="D47" s="563"/>
      <c r="E47" s="119"/>
      <c r="F47" s="396"/>
    </row>
    <row r="48" spans="1:7">
      <c r="A48" s="394"/>
      <c r="B48" s="105" t="s">
        <v>319</v>
      </c>
      <c r="C48" s="106"/>
      <c r="D48" s="563"/>
      <c r="E48" s="119"/>
      <c r="F48" s="396"/>
    </row>
    <row r="49" spans="1:6">
      <c r="A49" s="394"/>
      <c r="B49" s="105" t="s">
        <v>319</v>
      </c>
      <c r="C49" s="106"/>
      <c r="D49" s="563"/>
      <c r="E49" s="119"/>
      <c r="F49" s="396"/>
    </row>
    <row r="50" spans="1:6">
      <c r="A50" s="394"/>
      <c r="B50" s="105" t="s">
        <v>304</v>
      </c>
      <c r="C50" s="106"/>
      <c r="D50" s="563"/>
      <c r="E50" s="119"/>
      <c r="F50" s="396"/>
    </row>
    <row r="51" spans="1:6">
      <c r="A51" s="394"/>
      <c r="B51" s="105" t="s">
        <v>305</v>
      </c>
      <c r="C51" s="106"/>
      <c r="D51" s="563"/>
      <c r="E51" s="119"/>
      <c r="F51" s="396"/>
    </row>
    <row r="52" spans="1:6">
      <c r="A52" s="394"/>
      <c r="B52" s="105" t="s">
        <v>306</v>
      </c>
      <c r="C52" s="106"/>
      <c r="D52" s="563"/>
      <c r="E52" s="119"/>
      <c r="F52" s="396"/>
    </row>
    <row r="53" spans="1:6">
      <c r="A53" s="394"/>
      <c r="B53" s="105" t="s">
        <v>307</v>
      </c>
      <c r="C53" s="106"/>
      <c r="D53" s="563"/>
      <c r="E53" s="119"/>
      <c r="F53" s="396"/>
    </row>
    <row r="54" spans="1:6">
      <c r="A54" s="394"/>
      <c r="B54" s="105" t="s">
        <v>308</v>
      </c>
      <c r="C54" s="106"/>
      <c r="D54" s="563"/>
      <c r="E54" s="119"/>
      <c r="F54" s="396"/>
    </row>
    <row r="55" spans="1:6">
      <c r="A55" s="391"/>
      <c r="B55" s="105" t="s">
        <v>294</v>
      </c>
      <c r="C55" s="106"/>
      <c r="D55" s="563"/>
      <c r="E55" s="119"/>
      <c r="F55" s="396"/>
    </row>
    <row r="56" spans="1:6">
      <c r="A56" s="390"/>
      <c r="B56" s="120" t="s">
        <v>309</v>
      </c>
      <c r="C56" s="399"/>
      <c r="D56" s="564"/>
      <c r="E56" s="111"/>
      <c r="F56" s="396"/>
    </row>
    <row r="57" spans="1:6">
      <c r="A57" s="391"/>
      <c r="B57" s="105"/>
      <c r="C57" s="106"/>
      <c r="D57" s="563"/>
      <c r="E57" s="119"/>
      <c r="F57" s="396"/>
    </row>
    <row r="58" spans="1:6">
      <c r="A58" s="394"/>
      <c r="B58" s="105" t="s">
        <v>310</v>
      </c>
      <c r="C58" s="106"/>
      <c r="D58" s="563"/>
      <c r="E58" s="119"/>
      <c r="F58" s="396"/>
    </row>
    <row r="59" spans="1:6">
      <c r="A59" s="394"/>
      <c r="B59" s="105" t="s">
        <v>311</v>
      </c>
      <c r="C59" s="106"/>
      <c r="D59" s="563"/>
      <c r="E59" s="119"/>
      <c r="F59" s="396"/>
    </row>
    <row r="60" spans="1:6">
      <c r="A60" s="394"/>
      <c r="B60" s="105" t="s">
        <v>312</v>
      </c>
      <c r="C60" s="106"/>
      <c r="D60" s="563"/>
      <c r="E60" s="119"/>
      <c r="F60" s="396"/>
    </row>
    <row r="61" spans="1:6">
      <c r="A61" s="394"/>
      <c r="B61" s="105" t="s">
        <v>313</v>
      </c>
      <c r="C61" s="106"/>
      <c r="D61" s="563"/>
      <c r="E61" s="119"/>
      <c r="F61" s="396"/>
    </row>
    <row r="62" spans="1:6">
      <c r="A62" s="394"/>
      <c r="B62" s="105" t="s">
        <v>314</v>
      </c>
      <c r="C62" s="106"/>
      <c r="D62" s="563"/>
      <c r="E62" s="119"/>
      <c r="F62" s="396"/>
    </row>
    <row r="63" spans="1:6">
      <c r="A63" s="394"/>
      <c r="B63" s="105" t="s">
        <v>315</v>
      </c>
      <c r="C63" s="106"/>
      <c r="D63" s="563"/>
      <c r="E63" s="119"/>
      <c r="F63" s="396"/>
    </row>
    <row r="64" spans="1:6">
      <c r="A64" s="398"/>
      <c r="B64" s="120" t="s">
        <v>316</v>
      </c>
      <c r="C64" s="399"/>
      <c r="D64" s="564"/>
      <c r="E64" s="111"/>
      <c r="F64" s="396"/>
    </row>
    <row r="65" spans="1:6" s="164" customFormat="1">
      <c r="A65" s="391"/>
      <c r="B65" s="391"/>
      <c r="C65" s="392"/>
      <c r="D65" s="565"/>
      <c r="E65" s="391"/>
      <c r="F65" s="396"/>
    </row>
    <row r="66" spans="1:6">
      <c r="A66" s="391"/>
      <c r="B66" s="121" t="s">
        <v>52</v>
      </c>
      <c r="C66" s="122"/>
      <c r="D66" s="122"/>
      <c r="E66" s="123">
        <f>SUM(E56)+E64</f>
        <v>0</v>
      </c>
      <c r="F66" s="396"/>
    </row>
    <row r="67" spans="1:6" s="164" customFormat="1">
      <c r="A67" s="391"/>
      <c r="B67" s="391"/>
      <c r="C67" s="392"/>
      <c r="D67" s="392"/>
      <c r="E67" s="391"/>
      <c r="F67" s="396"/>
    </row>
    <row r="68" spans="1:6" s="164" customFormat="1">
      <c r="A68" s="391"/>
      <c r="B68" s="391"/>
      <c r="C68" s="392"/>
      <c r="D68" s="392"/>
      <c r="E68" s="391"/>
      <c r="F68" s="396"/>
    </row>
    <row r="69" spans="1:6" s="164" customFormat="1">
      <c r="F69" s="396"/>
    </row>
    <row r="70" spans="1:6" s="164" customFormat="1">
      <c r="F70" s="396"/>
    </row>
    <row r="71" spans="1:6" s="164" customFormat="1"/>
    <row r="72" spans="1:6" s="164" customFormat="1"/>
    <row r="73" spans="1:6" s="164" customFormat="1"/>
    <row r="74" spans="1:6" s="164" customFormat="1"/>
    <row r="75" spans="1:6" s="164" customFormat="1"/>
    <row r="76" spans="1:6" s="164" customFormat="1"/>
    <row r="77" spans="1:6" s="164" customFormat="1"/>
    <row r="78" spans="1:6" s="164" customFormat="1"/>
    <row r="79" spans="1:6" s="164" customFormat="1"/>
    <row r="80" spans="1:6" s="164" customFormat="1"/>
    <row r="81" s="164" customFormat="1"/>
    <row r="82" s="164" customFormat="1"/>
    <row r="83" s="164" customFormat="1"/>
    <row r="84" s="164" customFormat="1"/>
    <row r="85" s="164" customFormat="1"/>
    <row r="86" s="164" customFormat="1"/>
    <row r="87" s="164" customFormat="1"/>
    <row r="88" s="164" customFormat="1"/>
    <row r="89" s="164" customFormat="1"/>
    <row r="90" s="164" customFormat="1"/>
    <row r="91" s="164" customFormat="1"/>
    <row r="92" s="164" customFormat="1"/>
    <row r="93" s="164" customFormat="1"/>
    <row r="94" s="164" customFormat="1"/>
    <row r="95" s="164" customFormat="1"/>
    <row r="96" s="164" customFormat="1"/>
    <row r="97" s="164" customFormat="1"/>
    <row r="98" s="164" customFormat="1"/>
    <row r="99" s="164" customFormat="1"/>
    <row r="100" s="164" customFormat="1"/>
    <row r="101" s="164" customFormat="1"/>
    <row r="102" s="164" customFormat="1"/>
    <row r="103" s="164" customFormat="1"/>
    <row r="104" s="164" customFormat="1"/>
    <row r="105" s="164" customFormat="1"/>
    <row r="106" s="164" customFormat="1"/>
    <row r="107" s="164" customFormat="1"/>
    <row r="108" s="164" customFormat="1"/>
    <row r="109" s="164" customFormat="1"/>
    <row r="110" s="164" customFormat="1"/>
    <row r="111" s="164" customFormat="1"/>
    <row r="112" s="164" customFormat="1"/>
    <row r="113" s="164" customFormat="1"/>
    <row r="114" s="164" customFormat="1"/>
    <row r="115" s="164" customFormat="1"/>
    <row r="116" s="164" customFormat="1"/>
    <row r="117" s="164" customFormat="1"/>
    <row r="118" s="164" customFormat="1"/>
    <row r="119" s="164" customFormat="1"/>
    <row r="120" s="164" customFormat="1"/>
    <row r="121" s="164" customFormat="1"/>
    <row r="122" s="164" customFormat="1"/>
    <row r="123" s="164" customFormat="1"/>
    <row r="124" s="164" customFormat="1"/>
    <row r="125" s="164" customFormat="1"/>
    <row r="126" s="164" customFormat="1"/>
    <row r="127" s="164" customFormat="1"/>
    <row r="128" s="164" customFormat="1"/>
    <row r="129" s="164" customFormat="1"/>
    <row r="130" s="164" customFormat="1"/>
    <row r="131" s="164" customFormat="1"/>
    <row r="132" s="164" customFormat="1"/>
    <row r="133" s="164" customFormat="1"/>
    <row r="134" s="164" customFormat="1"/>
    <row r="135" s="164" customFormat="1"/>
    <row r="136" s="164" customFormat="1"/>
    <row r="137" s="164" customFormat="1"/>
    <row r="138" s="164" customFormat="1"/>
    <row r="139" s="164" customFormat="1"/>
    <row r="140" s="164" customFormat="1"/>
    <row r="141" s="164" customFormat="1"/>
    <row r="142" s="164" customFormat="1"/>
    <row r="143" s="164" customFormat="1"/>
    <row r="144" s="164" customFormat="1"/>
    <row r="145" s="164" customFormat="1"/>
    <row r="146" s="164" customFormat="1"/>
    <row r="147" s="164" customFormat="1"/>
    <row r="148" s="164" customFormat="1"/>
    <row r="149" s="164" customFormat="1"/>
    <row r="150" s="164" customFormat="1"/>
    <row r="151" s="164" customFormat="1"/>
    <row r="152" s="164" customFormat="1"/>
    <row r="153" s="164" customFormat="1"/>
    <row r="154" s="164" customFormat="1"/>
    <row r="155" s="164" customFormat="1"/>
    <row r="156" s="164" customFormat="1"/>
    <row r="157" s="164" customFormat="1"/>
    <row r="158" s="164" customFormat="1"/>
    <row r="159" s="164" customFormat="1"/>
    <row r="160" s="164" customFormat="1"/>
    <row r="161" s="164" customFormat="1"/>
    <row r="162" s="164" customFormat="1"/>
    <row r="163" s="164" customFormat="1"/>
    <row r="164" s="164" customFormat="1"/>
    <row r="165" s="164" customFormat="1"/>
    <row r="166" s="164" customFormat="1"/>
    <row r="167" s="164" customFormat="1"/>
    <row r="168" s="164" customFormat="1"/>
    <row r="169" s="164" customFormat="1"/>
    <row r="170" s="164" customFormat="1"/>
    <row r="171" s="164" customFormat="1"/>
    <row r="172" s="164" customFormat="1"/>
    <row r="173" s="164" customFormat="1"/>
    <row r="174" s="164" customFormat="1"/>
    <row r="175" s="164" customFormat="1"/>
    <row r="176" s="164" customFormat="1"/>
    <row r="177" s="164" customFormat="1"/>
    <row r="178" s="164" customFormat="1"/>
    <row r="179" s="164" customFormat="1"/>
    <row r="180" s="164" customFormat="1"/>
    <row r="181" s="164" customFormat="1"/>
    <row r="182" s="164" customFormat="1"/>
    <row r="183" s="164" customFormat="1"/>
    <row r="184" s="164" customFormat="1"/>
    <row r="185" s="164" customFormat="1"/>
    <row r="186" s="164" customFormat="1"/>
    <row r="187" s="164" customFormat="1"/>
    <row r="188" s="164" customFormat="1"/>
    <row r="189" s="164" customFormat="1"/>
    <row r="190" s="164" customFormat="1"/>
    <row r="191" s="164" customFormat="1"/>
    <row r="192" s="164" customFormat="1"/>
    <row r="193" s="164" customFormat="1"/>
    <row r="194" s="164" customFormat="1"/>
    <row r="195" s="164" customFormat="1"/>
    <row r="196" s="164" customFormat="1"/>
    <row r="197" s="164" customFormat="1"/>
    <row r="198" s="164" customFormat="1"/>
    <row r="199" s="164" customFormat="1"/>
    <row r="200" s="164" customFormat="1"/>
    <row r="201" s="164" customFormat="1"/>
    <row r="202" s="164" customFormat="1"/>
    <row r="203" s="164" customFormat="1"/>
    <row r="204" s="164" customFormat="1"/>
    <row r="205" s="164" customFormat="1"/>
    <row r="206" s="164" customFormat="1"/>
    <row r="207" s="164" customFormat="1"/>
    <row r="208" s="164" customFormat="1"/>
    <row r="209" s="164" customFormat="1"/>
    <row r="210" s="164" customFormat="1"/>
    <row r="211" s="164" customFormat="1"/>
    <row r="212" s="164" customFormat="1"/>
    <row r="213" s="164" customFormat="1"/>
    <row r="214" s="164" customFormat="1"/>
    <row r="215" s="164" customFormat="1"/>
    <row r="216" s="164" customFormat="1"/>
    <row r="217" s="164" customFormat="1"/>
    <row r="218" s="164" customFormat="1"/>
    <row r="219" s="164" customFormat="1"/>
    <row r="220" s="164" customFormat="1"/>
    <row r="221" s="164" customFormat="1"/>
    <row r="222" s="164" customFormat="1"/>
    <row r="223" s="164" customFormat="1"/>
    <row r="224" s="164" customFormat="1"/>
    <row r="225" s="164" customFormat="1"/>
    <row r="226" s="164" customFormat="1"/>
    <row r="227" s="164" customFormat="1"/>
    <row r="228" s="164" customFormat="1"/>
    <row r="229" s="164" customFormat="1"/>
    <row r="230" s="164" customFormat="1"/>
    <row r="231" s="164" customFormat="1"/>
    <row r="232" s="164" customFormat="1"/>
    <row r="233" s="164" customFormat="1"/>
    <row r="234" s="164" customFormat="1"/>
    <row r="235" s="164" customFormat="1"/>
    <row r="236" s="164" customFormat="1"/>
    <row r="237" s="164" customFormat="1"/>
    <row r="238" s="164" customFormat="1"/>
    <row r="239" s="164" customFormat="1"/>
    <row r="240" s="164" customFormat="1"/>
    <row r="241" s="164" customFormat="1"/>
    <row r="242" s="164" customFormat="1"/>
    <row r="243" s="164" customFormat="1"/>
    <row r="244" s="164" customFormat="1"/>
    <row r="245" s="164" customFormat="1"/>
    <row r="246" s="164" customFormat="1"/>
    <row r="247" s="164" customFormat="1"/>
    <row r="248" s="164" customFormat="1"/>
    <row r="249" s="164" customFormat="1"/>
    <row r="250" s="164" customFormat="1"/>
    <row r="251" s="164" customFormat="1"/>
    <row r="252" s="164" customFormat="1"/>
    <row r="253" s="164" customFormat="1"/>
    <row r="254" s="164" customFormat="1"/>
    <row r="255" s="164" customFormat="1"/>
    <row r="256" s="164" customFormat="1"/>
    <row r="257" s="164" customFormat="1"/>
    <row r="258" s="164" customFormat="1"/>
    <row r="259" s="164" customFormat="1"/>
    <row r="260" s="164" customFormat="1"/>
    <row r="261" s="164" customFormat="1"/>
    <row r="262" s="164" customFormat="1"/>
    <row r="263" s="164" customFormat="1"/>
    <row r="264" s="164" customFormat="1"/>
    <row r="265" s="164" customFormat="1"/>
    <row r="266" s="164" customFormat="1"/>
    <row r="267" s="164" customFormat="1"/>
    <row r="268" s="164" customFormat="1"/>
    <row r="269" s="164" customFormat="1"/>
    <row r="270" s="164" customFormat="1"/>
    <row r="271" s="164" customFormat="1"/>
    <row r="272" s="164" customFormat="1"/>
    <row r="273" s="164" customFormat="1"/>
    <row r="274" s="164" customFormat="1"/>
    <row r="275" s="164" customFormat="1"/>
    <row r="276" s="164" customFormat="1"/>
    <row r="277" s="164" customFormat="1"/>
    <row r="278" s="164" customFormat="1"/>
    <row r="279" s="164" customFormat="1"/>
    <row r="280" s="164" customFormat="1"/>
    <row r="281" s="164" customFormat="1"/>
    <row r="282" s="164" customFormat="1"/>
    <row r="283" s="164" customFormat="1"/>
    <row r="284" s="164" customFormat="1"/>
    <row r="285" s="164" customFormat="1"/>
    <row r="286" s="164" customFormat="1"/>
  </sheetData>
  <mergeCells count="13">
    <mergeCell ref="B2:C2"/>
    <mergeCell ref="B1:C1"/>
    <mergeCell ref="B29:C29"/>
    <mergeCell ref="B39:E39"/>
    <mergeCell ref="B40:E40"/>
    <mergeCell ref="B16:B17"/>
    <mergeCell ref="C16:C17"/>
    <mergeCell ref="B20:B21"/>
    <mergeCell ref="C20:C21"/>
    <mergeCell ref="D20:D21"/>
    <mergeCell ref="E20:E21"/>
    <mergeCell ref="D18:E18"/>
    <mergeCell ref="D17:E17"/>
  </mergeCells>
  <hyperlinks>
    <hyperlink ref="B1" location="TOTAAL!A1" display="terug naar totaaloverzicht"/>
    <hyperlink ref="C18" location="'hulp Investeringen'!A1" display="hulp investeringen"/>
    <hyperlink ref="B2:C2" location="Exploitatie!A1" display="terug naar exploitati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F133"/>
  <sheetViews>
    <sheetView topLeftCell="A16" zoomScale="70" zoomScaleNormal="70" workbookViewId="0">
      <selection activeCell="I57" sqref="I57"/>
    </sheetView>
  </sheetViews>
  <sheetFormatPr defaultColWidth="8.77734375" defaultRowHeight="14.4"/>
  <cols>
    <col min="1" max="1" width="4.109375" style="164" customWidth="1"/>
    <col min="2" max="3" width="42.77734375" customWidth="1"/>
    <col min="4" max="6" width="15.6640625" customWidth="1"/>
    <col min="7" max="10" width="10.6640625" customWidth="1"/>
    <col min="11" max="11" width="5.44140625" style="164" customWidth="1"/>
    <col min="12" max="12" width="39.44140625" style="164" customWidth="1"/>
    <col min="13" max="15" width="14.33203125" style="164" customWidth="1"/>
    <col min="16" max="17" width="14.77734375" style="164" customWidth="1"/>
    <col min="18" max="18" width="14.33203125" style="164" customWidth="1"/>
    <col min="19" max="44" width="9.109375" style="164"/>
  </cols>
  <sheetData>
    <row r="1" spans="2:84" s="326" customFormat="1" ht="17.25" customHeight="1">
      <c r="B1" s="202" t="s">
        <v>367</v>
      </c>
      <c r="C1" s="163"/>
      <c r="D1" s="185"/>
      <c r="E1" s="163"/>
      <c r="F1" s="185"/>
      <c r="G1" s="185"/>
      <c r="H1" s="185"/>
      <c r="I1" s="185"/>
    </row>
    <row r="2" spans="2:84" s="326" customFormat="1" ht="17.25" customHeight="1">
      <c r="B2" s="664" t="s">
        <v>523</v>
      </c>
      <c r="C2" s="664"/>
      <c r="D2" s="163"/>
      <c r="E2" s="163"/>
      <c r="F2" s="185"/>
      <c r="G2" s="185"/>
      <c r="H2" s="185"/>
      <c r="I2" s="185"/>
    </row>
    <row r="3" spans="2:84" ht="185.25" customHeight="1">
      <c r="B3" s="389" t="s">
        <v>518</v>
      </c>
      <c r="C3" s="164"/>
      <c r="D3" s="164"/>
      <c r="E3" s="186"/>
      <c r="F3" s="186"/>
      <c r="G3" s="186"/>
      <c r="H3" s="184"/>
      <c r="I3" s="186"/>
      <c r="J3" s="184"/>
      <c r="K3" s="186"/>
      <c r="S3" s="186"/>
      <c r="T3" s="186"/>
      <c r="U3" s="186"/>
      <c r="V3" s="186"/>
      <c r="W3" s="186"/>
      <c r="X3" s="186"/>
      <c r="Y3" s="186"/>
      <c r="Z3" s="186"/>
      <c r="AA3" s="186"/>
      <c r="AB3" s="186"/>
      <c r="AC3" s="186"/>
      <c r="AD3" s="186"/>
      <c r="AE3" s="186"/>
      <c r="AF3" s="186"/>
      <c r="AG3" s="186"/>
      <c r="AH3" s="186"/>
      <c r="AI3" s="186"/>
      <c r="AJ3" s="186"/>
      <c r="AK3" s="186"/>
      <c r="AL3" s="186"/>
      <c r="AM3" s="186"/>
      <c r="AN3" s="186"/>
      <c r="AO3" s="186"/>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row>
    <row r="4" spans="2:84" s="164" customFormat="1" ht="15" thickBot="1">
      <c r="B4" s="401"/>
      <c r="C4" s="401"/>
      <c r="D4" s="401"/>
      <c r="E4" s="401"/>
      <c r="F4" s="401"/>
      <c r="G4" s="401"/>
    </row>
    <row r="5" spans="2:84" ht="15.75" customHeight="1" thickBot="1">
      <c r="B5" s="390" t="s">
        <v>456</v>
      </c>
      <c r="C5" s="392"/>
      <c r="D5" s="392"/>
      <c r="E5" s="391"/>
      <c r="F5" s="393"/>
      <c r="G5" s="164"/>
      <c r="H5" s="164"/>
      <c r="I5" s="164"/>
      <c r="J5" s="164"/>
      <c r="L5" s="705" t="s">
        <v>253</v>
      </c>
      <c r="M5" s="706"/>
      <c r="N5" s="706"/>
      <c r="O5" s="706"/>
      <c r="P5" s="706"/>
      <c r="Q5" s="706"/>
      <c r="R5" s="707"/>
    </row>
    <row r="6" spans="2:84" ht="25.5" customHeight="1" thickBot="1">
      <c r="B6" s="394" t="s">
        <v>516</v>
      </c>
      <c r="C6" s="395"/>
      <c r="D6" s="395"/>
      <c r="E6" s="394"/>
      <c r="F6" s="396"/>
      <c r="G6" s="164"/>
      <c r="H6" s="164"/>
      <c r="I6" s="164"/>
      <c r="J6" s="164"/>
      <c r="L6" s="92"/>
      <c r="M6" s="586" t="s">
        <v>264</v>
      </c>
      <c r="N6" s="586" t="s">
        <v>265</v>
      </c>
      <c r="O6" s="586" t="s">
        <v>266</v>
      </c>
      <c r="P6" s="586" t="s">
        <v>254</v>
      </c>
      <c r="Q6" s="586" t="s">
        <v>526</v>
      </c>
      <c r="R6" s="586" t="s">
        <v>525</v>
      </c>
    </row>
    <row r="7" spans="2:84" ht="15.75" customHeight="1" thickBot="1">
      <c r="B7" s="394" t="s">
        <v>517</v>
      </c>
      <c r="C7" s="395"/>
      <c r="D7" s="395"/>
      <c r="E7" s="566"/>
      <c r="F7" s="567"/>
      <c r="G7" s="164"/>
      <c r="H7" s="164"/>
      <c r="I7" s="164"/>
      <c r="J7" s="164"/>
      <c r="L7" s="92" t="s">
        <v>255</v>
      </c>
      <c r="M7" s="96">
        <f>Exploitatie!E8</f>
        <v>0</v>
      </c>
      <c r="N7" s="618"/>
      <c r="O7" s="619" t="s">
        <v>562</v>
      </c>
      <c r="P7" s="97" t="e">
        <f>M7*N7*O7</f>
        <v>#VALUE!</v>
      </c>
      <c r="Q7" s="620"/>
      <c r="R7" s="97" t="e">
        <f>P7-Q7</f>
        <v>#VALUE!</v>
      </c>
    </row>
    <row r="8" spans="2:84" ht="15" thickBot="1">
      <c r="B8" s="394" t="s">
        <v>270</v>
      </c>
      <c r="C8" s="395"/>
      <c r="D8" s="395"/>
      <c r="E8" s="562">
        <f>M9</f>
        <v>0</v>
      </c>
      <c r="F8" s="562"/>
      <c r="G8" s="164"/>
      <c r="H8" s="164"/>
      <c r="I8" s="164"/>
      <c r="J8" s="164"/>
      <c r="L8" s="92" t="s">
        <v>256</v>
      </c>
      <c r="M8" s="96">
        <f>'hulp personele overhead'!D41</f>
        <v>0</v>
      </c>
      <c r="N8" s="618"/>
      <c r="O8" s="619" t="s">
        <v>562</v>
      </c>
      <c r="P8" s="97" t="e">
        <f>M8*N8*O8</f>
        <v>#VALUE!</v>
      </c>
      <c r="Q8" s="620"/>
      <c r="R8" s="97" t="e">
        <f>P8-Q8</f>
        <v>#VALUE!</v>
      </c>
    </row>
    <row r="9" spans="2:84" ht="15" thickBot="1">
      <c r="B9" s="394" t="s">
        <v>296</v>
      </c>
      <c r="C9" s="395"/>
      <c r="D9" s="395"/>
      <c r="E9" s="394"/>
      <c r="F9" s="396"/>
      <c r="G9" s="164"/>
      <c r="H9" s="164"/>
      <c r="I9" s="164"/>
      <c r="J9" s="164"/>
      <c r="L9" s="98" t="s">
        <v>52</v>
      </c>
      <c r="M9" s="99">
        <f>SUM(M7:M8)</f>
        <v>0</v>
      </c>
      <c r="N9" s="99"/>
      <c r="O9" s="99"/>
      <c r="P9" s="100" t="e">
        <f>SUM(P7:P8)</f>
        <v>#VALUE!</v>
      </c>
      <c r="Q9" s="100">
        <f>SUM(Q7:Q8)</f>
        <v>0</v>
      </c>
      <c r="R9" s="100" t="e">
        <f>SUM(R7:R8)</f>
        <v>#VALUE!</v>
      </c>
    </row>
    <row r="10" spans="2:84">
      <c r="B10" s="394" t="s">
        <v>510</v>
      </c>
      <c r="C10" s="395"/>
      <c r="D10" s="395"/>
      <c r="E10" s="394"/>
      <c r="F10" s="396"/>
      <c r="G10" s="164"/>
      <c r="H10" s="164"/>
      <c r="I10" s="164"/>
      <c r="J10" s="164"/>
    </row>
    <row r="11" spans="2:84">
      <c r="B11" s="394" t="s">
        <v>457</v>
      </c>
      <c r="C11" s="395"/>
      <c r="D11" s="395"/>
      <c r="E11" s="394"/>
      <c r="F11" s="396"/>
      <c r="G11" s="164"/>
      <c r="H11" s="164"/>
      <c r="I11" s="164"/>
      <c r="J11" s="164"/>
      <c r="L11" s="554"/>
      <c r="M11" s="554"/>
      <c r="N11" s="554"/>
      <c r="O11" s="554"/>
    </row>
    <row r="12" spans="2:84">
      <c r="B12" s="394"/>
      <c r="C12" s="395"/>
      <c r="D12" s="395"/>
      <c r="E12" s="394"/>
      <c r="F12" s="396"/>
      <c r="G12" s="164"/>
      <c r="H12" s="164"/>
      <c r="I12" s="164"/>
      <c r="J12" s="164"/>
      <c r="L12" s="708"/>
      <c r="M12" s="708"/>
      <c r="N12" s="708"/>
      <c r="O12" s="554"/>
    </row>
    <row r="13" spans="2:84">
      <c r="B13" s="473" t="s">
        <v>55</v>
      </c>
      <c r="C13" s="551" t="s">
        <v>63</v>
      </c>
      <c r="D13" s="483"/>
      <c r="E13" s="484"/>
      <c r="F13" s="481">
        <f>' PARAMETERS'!D36</f>
        <v>2019</v>
      </c>
      <c r="G13" s="480">
        <f>F13+1</f>
        <v>2020</v>
      </c>
      <c r="H13" s="480">
        <f t="shared" ref="H13:J13" si="0">G13+1</f>
        <v>2021</v>
      </c>
      <c r="I13" s="480">
        <f t="shared" si="0"/>
        <v>2022</v>
      </c>
      <c r="J13" s="480">
        <f t="shared" si="0"/>
        <v>2023</v>
      </c>
      <c r="L13" s="568"/>
      <c r="M13" s="569"/>
      <c r="N13" s="569"/>
      <c r="O13" s="554"/>
    </row>
    <row r="14" spans="2:84" ht="36" customHeight="1">
      <c r="B14" s="474"/>
      <c r="C14" s="552"/>
      <c r="D14" s="702" t="s">
        <v>509</v>
      </c>
      <c r="E14" s="703"/>
      <c r="F14" s="482" t="s">
        <v>505</v>
      </c>
      <c r="G14" s="104" t="s">
        <v>505</v>
      </c>
      <c r="H14" s="104" t="s">
        <v>505</v>
      </c>
      <c r="I14" s="104" t="s">
        <v>505</v>
      </c>
      <c r="J14" s="104" t="s">
        <v>505</v>
      </c>
      <c r="L14" s="570"/>
      <c r="M14" s="571"/>
      <c r="N14" s="572"/>
      <c r="O14" s="554"/>
    </row>
    <row r="15" spans="2:84" ht="16.5" customHeight="1">
      <c r="B15" s="105" t="s">
        <v>520</v>
      </c>
      <c r="C15" s="553" t="s">
        <v>504</v>
      </c>
      <c r="D15" s="700">
        <f>'hulp Investeringen'!D110</f>
        <v>0</v>
      </c>
      <c r="E15" s="701"/>
      <c r="F15" s="485" t="e">
        <f>'hulp Investeringen'!I110</f>
        <v>#DIV/0!</v>
      </c>
      <c r="G15" s="485" t="e">
        <f>'hulp Investeringen'!J110</f>
        <v>#DIV/0!</v>
      </c>
      <c r="H15" s="485" t="e">
        <f>'hulp Investeringen'!K110</f>
        <v>#DIV/0!</v>
      </c>
      <c r="I15" s="485" t="e">
        <f>'hulp Investeringen'!L110</f>
        <v>#DIV/0!</v>
      </c>
      <c r="J15" s="485" t="e">
        <f>'hulp Investeringen'!M110</f>
        <v>#DIV/0!</v>
      </c>
      <c r="L15" s="570"/>
      <c r="M15" s="571"/>
      <c r="N15" s="572"/>
      <c r="O15" s="554"/>
    </row>
    <row r="16" spans="2:84" ht="16.5" customHeight="1">
      <c r="B16" s="105" t="s">
        <v>521</v>
      </c>
      <c r="C16" s="553" t="s">
        <v>504</v>
      </c>
      <c r="D16" s="700">
        <f>'hulp Investeringen'!D167</f>
        <v>0</v>
      </c>
      <c r="E16" s="701"/>
      <c r="F16" s="485" t="e">
        <f>'hulp Investeringen'!I167</f>
        <v>#DIV/0!</v>
      </c>
      <c r="G16" s="485" t="e">
        <f>'hulp Investeringen'!J167</f>
        <v>#DIV/0!</v>
      </c>
      <c r="H16" s="485" t="e">
        <f>'hulp Investeringen'!K167</f>
        <v>#DIV/0!</v>
      </c>
      <c r="I16" s="485" t="e">
        <f>'hulp Investeringen'!L167</f>
        <v>#DIV/0!</v>
      </c>
      <c r="J16" s="485" t="e">
        <f>'hulp Investeringen'!M167</f>
        <v>#DIV/0!</v>
      </c>
      <c r="L16" s="569"/>
      <c r="M16" s="573"/>
      <c r="N16" s="574"/>
      <c r="O16" s="554"/>
    </row>
    <row r="17" spans="2:15" ht="16.5" customHeight="1">
      <c r="B17" s="467"/>
      <c r="C17" s="468"/>
      <c r="D17" s="110"/>
      <c r="E17" s="111"/>
      <c r="F17" s="112"/>
      <c r="G17" s="164"/>
      <c r="H17" s="164"/>
      <c r="I17" s="164"/>
      <c r="J17" s="164"/>
      <c r="L17" s="570"/>
      <c r="M17" s="571"/>
      <c r="N17" s="575"/>
      <c r="O17" s="554"/>
    </row>
    <row r="18" spans="2:15" ht="16.5" customHeight="1" thickBot="1">
      <c r="B18" s="473" t="s">
        <v>522</v>
      </c>
      <c r="C18" s="475" t="s">
        <v>63</v>
      </c>
      <c r="D18" s="560" t="s">
        <v>524</v>
      </c>
      <c r="E18" s="477" t="s">
        <v>272</v>
      </c>
      <c r="F18" s="103" t="s">
        <v>273</v>
      </c>
      <c r="G18" s="164"/>
      <c r="H18" s="164"/>
      <c r="I18" s="164"/>
      <c r="J18" s="164"/>
      <c r="L18" s="570"/>
      <c r="M18" s="571"/>
      <c r="N18" s="575"/>
      <c r="O18" s="554"/>
    </row>
    <row r="19" spans="2:15" s="164" customFormat="1" ht="16.5" customHeight="1" thickBot="1">
      <c r="B19" s="474"/>
      <c r="C19" s="578" t="s">
        <v>527</v>
      </c>
      <c r="D19" s="476"/>
      <c r="E19" s="474"/>
      <c r="F19" s="104" t="s">
        <v>274</v>
      </c>
      <c r="L19" s="576" t="s">
        <v>267</v>
      </c>
      <c r="M19" s="577"/>
      <c r="N19" s="575"/>
    </row>
    <row r="20" spans="2:15" ht="16.5" customHeight="1" thickBot="1">
      <c r="B20" s="105"/>
      <c r="C20" s="106"/>
      <c r="D20" s="107"/>
      <c r="E20" s="108"/>
      <c r="F20" s="109"/>
      <c r="G20" s="164"/>
      <c r="H20" s="164"/>
      <c r="I20" s="164"/>
      <c r="J20" s="164"/>
      <c r="L20" s="92"/>
      <c r="M20" s="101" t="s">
        <v>257</v>
      </c>
      <c r="N20" s="575"/>
    </row>
    <row r="21" spans="2:15" ht="16.5" customHeight="1" thickBot="1">
      <c r="B21" s="105" t="s">
        <v>528</v>
      </c>
      <c r="C21" s="563" t="e">
        <f>R9</f>
        <v>#VALUE!</v>
      </c>
      <c r="D21" s="108">
        <f>M21</f>
        <v>0</v>
      </c>
      <c r="E21" s="108" t="e">
        <f>C21*D21</f>
        <v>#VALUE!</v>
      </c>
      <c r="F21" s="109" t="e">
        <f t="shared" ref="F21:F23" si="1">SUM(E21)</f>
        <v>#VALUE!</v>
      </c>
      <c r="G21" s="164"/>
      <c r="H21" s="164"/>
      <c r="I21" s="164"/>
      <c r="J21" s="164"/>
      <c r="L21" s="92" t="s">
        <v>258</v>
      </c>
      <c r="M21" s="621">
        <v>0</v>
      </c>
      <c r="N21" s="575"/>
    </row>
    <row r="22" spans="2:15" ht="16.5" customHeight="1" thickBot="1">
      <c r="B22" s="105" t="s">
        <v>529</v>
      </c>
      <c r="C22" s="563" t="e">
        <f>P9</f>
        <v>#VALUE!</v>
      </c>
      <c r="D22" s="108">
        <f t="shared" ref="D22:D23" si="2">M22</f>
        <v>0</v>
      </c>
      <c r="E22" s="108" t="e">
        <f t="shared" ref="E22:E23" si="3">C22*D22</f>
        <v>#VALUE!</v>
      </c>
      <c r="F22" s="109" t="e">
        <f t="shared" si="1"/>
        <v>#VALUE!</v>
      </c>
      <c r="G22" s="164"/>
      <c r="H22" s="164"/>
      <c r="I22" s="164"/>
      <c r="J22" s="164"/>
      <c r="L22" s="92" t="s">
        <v>259</v>
      </c>
      <c r="M22" s="621">
        <v>0</v>
      </c>
      <c r="N22" s="409" t="s">
        <v>260</v>
      </c>
    </row>
    <row r="23" spans="2:15" ht="16.5" customHeight="1" thickBot="1">
      <c r="B23" s="105" t="s">
        <v>530</v>
      </c>
      <c r="C23" s="563" t="e">
        <f>P9</f>
        <v>#VALUE!</v>
      </c>
      <c r="D23" s="108">
        <f t="shared" si="2"/>
        <v>0</v>
      </c>
      <c r="E23" s="108" t="e">
        <f t="shared" si="3"/>
        <v>#VALUE!</v>
      </c>
      <c r="F23" s="109" t="e">
        <f t="shared" si="1"/>
        <v>#VALUE!</v>
      </c>
      <c r="G23" s="164"/>
      <c r="H23" s="164"/>
      <c r="I23" s="164"/>
      <c r="J23" s="164"/>
      <c r="L23" s="92" t="s">
        <v>261</v>
      </c>
      <c r="M23" s="621">
        <v>0</v>
      </c>
      <c r="N23" s="409" t="s">
        <v>262</v>
      </c>
    </row>
    <row r="24" spans="2:15" ht="16.5" customHeight="1" thickBot="1">
      <c r="B24" s="469" t="s">
        <v>519</v>
      </c>
      <c r="C24" s="470"/>
      <c r="D24" s="113"/>
      <c r="E24" s="111"/>
      <c r="F24" s="112" t="e">
        <f>SUM(F21:F23)</f>
        <v>#VALUE!</v>
      </c>
      <c r="G24" s="164"/>
      <c r="H24" s="164"/>
      <c r="I24" s="164"/>
      <c r="J24" s="164"/>
      <c r="L24" s="98" t="s">
        <v>52</v>
      </c>
      <c r="M24" s="102">
        <f>SUM(M21:M23)</f>
        <v>0</v>
      </c>
      <c r="N24" s="575"/>
    </row>
    <row r="25" spans="2:15" ht="16.5" customHeight="1">
      <c r="B25" s="105"/>
      <c r="C25" s="106"/>
      <c r="D25" s="107"/>
      <c r="E25" s="108"/>
      <c r="F25" s="109"/>
      <c r="G25" s="164"/>
      <c r="H25" s="164"/>
      <c r="I25" s="164"/>
      <c r="J25" s="164"/>
      <c r="L25" s="554"/>
      <c r="M25" s="554"/>
    </row>
    <row r="26" spans="2:15" ht="16.5" customHeight="1">
      <c r="B26" s="120" t="s">
        <v>535</v>
      </c>
      <c r="C26" s="106"/>
      <c r="D26" s="107"/>
      <c r="E26" s="108"/>
      <c r="F26" s="109"/>
      <c r="G26" s="164"/>
      <c r="H26" s="164"/>
      <c r="I26" s="164"/>
      <c r="J26" s="164"/>
      <c r="L26" s="554"/>
      <c r="M26" s="554"/>
    </row>
    <row r="27" spans="2:15" ht="16.5" customHeight="1">
      <c r="B27" s="105" t="s">
        <v>534</v>
      </c>
      <c r="C27" s="106"/>
      <c r="D27" s="107"/>
      <c r="E27" s="108"/>
      <c r="F27" s="622">
        <v>0</v>
      </c>
      <c r="G27" s="164"/>
      <c r="H27" s="164"/>
      <c r="I27" s="164"/>
      <c r="J27" s="164"/>
      <c r="L27" s="579"/>
      <c r="M27" s="580"/>
    </row>
    <row r="28" spans="2:15" ht="16.5" customHeight="1">
      <c r="B28" s="105" t="s">
        <v>532</v>
      </c>
      <c r="C28" s="114"/>
      <c r="D28" s="115"/>
      <c r="E28" s="108"/>
      <c r="F28" s="622">
        <v>0</v>
      </c>
      <c r="G28" s="164"/>
      <c r="H28" s="164"/>
      <c r="I28" s="164"/>
      <c r="J28" s="164"/>
      <c r="L28" s="554"/>
      <c r="M28" s="554"/>
    </row>
    <row r="29" spans="2:15" ht="16.5" customHeight="1">
      <c r="B29" s="116" t="s">
        <v>532</v>
      </c>
      <c r="C29" s="117"/>
      <c r="D29" s="118"/>
      <c r="E29" s="108"/>
      <c r="F29" s="622">
        <v>0</v>
      </c>
      <c r="G29" s="164"/>
      <c r="H29" s="164"/>
      <c r="I29" s="164"/>
      <c r="J29" s="164"/>
    </row>
    <row r="30" spans="2:15" ht="16.5" customHeight="1">
      <c r="B30" s="120" t="s">
        <v>263</v>
      </c>
      <c r="C30" s="114"/>
      <c r="D30" s="115"/>
      <c r="E30" s="111"/>
      <c r="F30" s="111">
        <f>SUM(F27:F29)</f>
        <v>0</v>
      </c>
      <c r="G30" s="164"/>
      <c r="H30" s="164"/>
      <c r="I30" s="164"/>
      <c r="J30" s="164"/>
    </row>
    <row r="31" spans="2:15" ht="16.5" customHeight="1">
      <c r="B31" s="120"/>
      <c r="C31" s="114"/>
      <c r="D31" s="115"/>
      <c r="E31" s="111"/>
      <c r="F31" s="111"/>
      <c r="G31" s="164"/>
      <c r="H31" s="164"/>
      <c r="I31" s="164"/>
      <c r="J31" s="164"/>
    </row>
    <row r="32" spans="2:15" ht="16.5" customHeight="1">
      <c r="B32" s="120"/>
      <c r="C32" s="114"/>
      <c r="D32" s="118"/>
      <c r="E32" s="108"/>
      <c r="F32" s="112"/>
      <c r="G32" s="164"/>
      <c r="H32" s="164"/>
      <c r="I32" s="164"/>
      <c r="J32" s="164"/>
    </row>
    <row r="33" spans="2:16" ht="16.5" customHeight="1">
      <c r="B33" s="105"/>
      <c r="C33" s="114"/>
      <c r="D33" s="115"/>
      <c r="E33" s="111"/>
      <c r="F33" s="109"/>
      <c r="G33" s="164"/>
      <c r="H33" s="164"/>
      <c r="I33" s="164"/>
      <c r="J33" s="164"/>
    </row>
    <row r="34" spans="2:16" s="164" customFormat="1" ht="16.5" customHeight="1">
      <c r="B34" s="105"/>
      <c r="C34" s="106"/>
      <c r="D34" s="106"/>
      <c r="E34" s="108"/>
      <c r="F34" s="109"/>
    </row>
    <row r="35" spans="2:16" s="164" customFormat="1" ht="15" thickBot="1">
      <c r="B35" s="121" t="s">
        <v>3</v>
      </c>
      <c r="C35" s="122"/>
      <c r="D35" s="122"/>
      <c r="E35" s="123"/>
      <c r="F35" s="123" t="e">
        <f>F24+F30</f>
        <v>#VALUE!</v>
      </c>
      <c r="P35" s="554"/>
    </row>
    <row r="36" spans="2:16" ht="15" thickBot="1">
      <c r="B36" s="471" t="s">
        <v>297</v>
      </c>
      <c r="C36" s="472"/>
      <c r="D36" s="472"/>
      <c r="E36" s="472"/>
      <c r="F36" s="416" t="e">
        <f>SUM(F35:F35)</f>
        <v>#VALUE!</v>
      </c>
      <c r="G36" s="164"/>
      <c r="H36" s="164"/>
      <c r="I36" s="164"/>
      <c r="J36" s="164"/>
      <c r="L36" s="658" t="s">
        <v>461</v>
      </c>
      <c r="M36" s="659"/>
      <c r="N36" s="659"/>
      <c r="O36" s="402"/>
      <c r="P36" s="555"/>
    </row>
    <row r="37" spans="2:16" ht="28.2" thickBot="1">
      <c r="B37" s="471" t="s">
        <v>533</v>
      </c>
      <c r="C37" s="472"/>
      <c r="D37" s="472"/>
      <c r="E37" s="472"/>
      <c r="F37" s="123" t="e">
        <f>SUM(F36)/E8</f>
        <v>#VALUE!</v>
      </c>
      <c r="G37" s="159" t="s">
        <v>507</v>
      </c>
      <c r="H37" s="164"/>
      <c r="I37" s="164"/>
      <c r="J37" s="164"/>
      <c r="L37" s="403" t="s">
        <v>151</v>
      </c>
      <c r="M37" s="91" t="s">
        <v>206</v>
      </c>
      <c r="N37" s="91" t="s">
        <v>207</v>
      </c>
      <c r="O37" s="91" t="s">
        <v>205</v>
      </c>
      <c r="P37" s="556"/>
    </row>
    <row r="38" spans="2:16">
      <c r="B38" s="394"/>
      <c r="C38" s="395"/>
      <c r="D38" s="395"/>
      <c r="E38" s="394"/>
      <c r="F38" s="396"/>
      <c r="G38" s="164"/>
      <c r="H38" s="164"/>
      <c r="I38" s="164"/>
      <c r="J38" s="164"/>
      <c r="L38" s="62" t="s">
        <v>209</v>
      </c>
      <c r="M38" s="406">
        <v>0</v>
      </c>
      <c r="N38" s="406">
        <v>0</v>
      </c>
      <c r="O38" s="406">
        <v>0</v>
      </c>
      <c r="P38" s="557"/>
    </row>
    <row r="39" spans="2:16">
      <c r="B39" s="394"/>
      <c r="C39" s="395"/>
      <c r="D39" s="395"/>
      <c r="E39" s="394"/>
      <c r="F39" s="396"/>
      <c r="G39" s="164"/>
      <c r="H39" s="164"/>
      <c r="I39" s="164"/>
      <c r="J39" s="164"/>
      <c r="L39" s="404" t="s">
        <v>210</v>
      </c>
      <c r="M39" s="406">
        <v>0</v>
      </c>
      <c r="N39" s="406">
        <v>0</v>
      </c>
      <c r="O39" s="406">
        <v>0</v>
      </c>
      <c r="P39" s="704"/>
    </row>
    <row r="40" spans="2:16" ht="24">
      <c r="B40" s="124" t="s">
        <v>298</v>
      </c>
      <c r="C40" s="125" t="s">
        <v>299</v>
      </c>
      <c r="D40" s="125" t="s">
        <v>300</v>
      </c>
      <c r="E40" s="126" t="s">
        <v>301</v>
      </c>
      <c r="F40" s="396"/>
      <c r="G40" s="164"/>
      <c r="H40" s="164"/>
      <c r="I40" s="164"/>
      <c r="J40" s="164"/>
      <c r="L40" s="60" t="s">
        <v>211</v>
      </c>
      <c r="M40" s="406">
        <v>0</v>
      </c>
      <c r="N40" s="406">
        <v>0</v>
      </c>
      <c r="O40" s="406">
        <v>0</v>
      </c>
      <c r="P40" s="704"/>
    </row>
    <row r="41" spans="2:16">
      <c r="B41" s="105"/>
      <c r="C41" s="106"/>
      <c r="D41" s="107"/>
      <c r="E41" s="119"/>
      <c r="F41" s="396"/>
      <c r="G41" s="164"/>
      <c r="H41" s="164"/>
      <c r="I41" s="164"/>
      <c r="J41" s="164"/>
      <c r="L41" s="60" t="s">
        <v>212</v>
      </c>
      <c r="M41" s="406">
        <v>0</v>
      </c>
      <c r="N41" s="406">
        <v>0</v>
      </c>
      <c r="O41" s="406">
        <v>0</v>
      </c>
      <c r="P41" s="704"/>
    </row>
    <row r="42" spans="2:16" ht="15" thickBot="1">
      <c r="B42" s="105" t="s">
        <v>531</v>
      </c>
      <c r="C42" s="623">
        <v>0</v>
      </c>
      <c r="D42" s="623">
        <v>0</v>
      </c>
      <c r="E42" s="623">
        <v>0</v>
      </c>
      <c r="F42" s="396"/>
      <c r="G42" s="164"/>
      <c r="H42" s="164"/>
      <c r="I42" s="164"/>
      <c r="J42" s="164"/>
      <c r="L42" s="60"/>
      <c r="M42" s="406"/>
      <c r="N42" s="406"/>
      <c r="O42" s="406"/>
      <c r="P42" s="557"/>
    </row>
    <row r="43" spans="2:16">
      <c r="B43" s="105" t="s">
        <v>531</v>
      </c>
      <c r="C43" s="623"/>
      <c r="D43" s="624"/>
      <c r="E43" s="625"/>
      <c r="F43" s="396"/>
      <c r="G43" s="164"/>
      <c r="H43" s="164"/>
      <c r="I43" s="164"/>
      <c r="J43" s="164"/>
      <c r="L43" s="49" t="s">
        <v>213</v>
      </c>
      <c r="M43" s="407">
        <v>0</v>
      </c>
      <c r="N43" s="407">
        <v>0</v>
      </c>
      <c r="O43" s="407">
        <v>0</v>
      </c>
      <c r="P43" s="558"/>
    </row>
    <row r="44" spans="2:16" ht="15" thickBot="1">
      <c r="B44" s="105" t="s">
        <v>531</v>
      </c>
      <c r="C44" s="623"/>
      <c r="D44" s="624"/>
      <c r="E44" s="625"/>
      <c r="F44" s="396"/>
      <c r="G44" s="164"/>
      <c r="H44" s="164"/>
      <c r="I44" s="164"/>
      <c r="J44" s="164"/>
      <c r="L44" s="405" t="s">
        <v>208</v>
      </c>
      <c r="M44" s="408">
        <v>0</v>
      </c>
      <c r="N44" s="408">
        <v>0</v>
      </c>
      <c r="O44" s="408">
        <v>0</v>
      </c>
      <c r="P44" s="559"/>
    </row>
    <row r="45" spans="2:16" s="164" customFormat="1">
      <c r="B45" s="105" t="s">
        <v>531</v>
      </c>
      <c r="C45" s="623"/>
      <c r="D45" s="624"/>
      <c r="E45" s="625"/>
      <c r="F45" s="396"/>
      <c r="P45" s="554"/>
    </row>
    <row r="46" spans="2:16" s="164" customFormat="1">
      <c r="B46" s="105" t="s">
        <v>531</v>
      </c>
      <c r="C46" s="623"/>
      <c r="D46" s="624"/>
      <c r="E46" s="625"/>
      <c r="F46" s="396"/>
    </row>
    <row r="47" spans="2:16" s="164" customFormat="1">
      <c r="B47" s="105" t="s">
        <v>304</v>
      </c>
      <c r="C47" s="623"/>
      <c r="D47" s="624"/>
      <c r="E47" s="625"/>
      <c r="F47" s="396"/>
    </row>
    <row r="48" spans="2:16" s="164" customFormat="1">
      <c r="B48" s="105" t="s">
        <v>305</v>
      </c>
      <c r="C48" s="623"/>
      <c r="D48" s="624"/>
      <c r="E48" s="625"/>
      <c r="F48" s="396"/>
    </row>
    <row r="49" spans="2:6" s="164" customFormat="1">
      <c r="B49" s="105" t="s">
        <v>306</v>
      </c>
      <c r="C49" s="623"/>
      <c r="D49" s="624"/>
      <c r="E49" s="625"/>
      <c r="F49" s="396"/>
    </row>
    <row r="50" spans="2:6" s="164" customFormat="1">
      <c r="B50" s="105" t="s">
        <v>307</v>
      </c>
      <c r="C50" s="623"/>
      <c r="D50" s="624"/>
      <c r="E50" s="625"/>
      <c r="F50" s="396"/>
    </row>
    <row r="51" spans="2:6" s="164" customFormat="1">
      <c r="B51" s="105" t="s">
        <v>308</v>
      </c>
      <c r="C51" s="623"/>
      <c r="D51" s="624"/>
      <c r="E51" s="625"/>
      <c r="F51" s="396"/>
    </row>
    <row r="52" spans="2:6" s="164" customFormat="1">
      <c r="B52" s="105" t="s">
        <v>294</v>
      </c>
      <c r="C52" s="623"/>
      <c r="D52" s="624"/>
      <c r="E52" s="625"/>
      <c r="F52" s="396"/>
    </row>
    <row r="53" spans="2:6" s="164" customFormat="1">
      <c r="B53" s="120" t="s">
        <v>309</v>
      </c>
      <c r="C53" s="399"/>
      <c r="D53" s="400"/>
      <c r="E53" s="111"/>
      <c r="F53" s="396"/>
    </row>
    <row r="54" spans="2:6" s="164" customFormat="1">
      <c r="B54" s="105"/>
      <c r="C54" s="106"/>
      <c r="D54" s="107"/>
      <c r="E54" s="119"/>
      <c r="F54" s="396"/>
    </row>
    <row r="55" spans="2:6" s="164" customFormat="1">
      <c r="B55" s="105" t="s">
        <v>310</v>
      </c>
      <c r="C55" s="623"/>
      <c r="D55" s="624"/>
      <c r="E55" s="625"/>
      <c r="F55" s="396"/>
    </row>
    <row r="56" spans="2:6" s="164" customFormat="1">
      <c r="B56" s="105" t="s">
        <v>311</v>
      </c>
      <c r="C56" s="626"/>
      <c r="D56" s="624"/>
      <c r="E56" s="625"/>
      <c r="F56" s="396"/>
    </row>
    <row r="57" spans="2:6" s="164" customFormat="1">
      <c r="B57" s="105" t="s">
        <v>312</v>
      </c>
      <c r="C57" s="623"/>
      <c r="D57" s="624"/>
      <c r="E57" s="625"/>
      <c r="F57" s="396"/>
    </row>
    <row r="58" spans="2:6" s="164" customFormat="1">
      <c r="B58" s="105" t="s">
        <v>313</v>
      </c>
      <c r="C58" s="623"/>
      <c r="D58" s="624"/>
      <c r="E58" s="625"/>
      <c r="F58" s="396"/>
    </row>
    <row r="59" spans="2:6" s="164" customFormat="1">
      <c r="B59" s="105" t="s">
        <v>314</v>
      </c>
      <c r="C59" s="623"/>
      <c r="D59" s="624"/>
      <c r="E59" s="625"/>
      <c r="F59" s="396"/>
    </row>
    <row r="60" spans="2:6" s="164" customFormat="1">
      <c r="B60" s="105" t="s">
        <v>315</v>
      </c>
      <c r="C60" s="623"/>
      <c r="D60" s="624"/>
      <c r="E60" s="625"/>
      <c r="F60" s="396"/>
    </row>
    <row r="61" spans="2:6" s="164" customFormat="1">
      <c r="B61" s="120" t="s">
        <v>316</v>
      </c>
      <c r="C61" s="399"/>
      <c r="D61" s="400"/>
      <c r="E61" s="111"/>
      <c r="F61" s="396"/>
    </row>
    <row r="62" spans="2:6" s="164" customFormat="1">
      <c r="B62" s="391"/>
      <c r="C62" s="392"/>
      <c r="D62" s="392"/>
      <c r="E62" s="391"/>
      <c r="F62" s="396"/>
    </row>
    <row r="63" spans="2:6" s="164" customFormat="1">
      <c r="B63" s="121" t="s">
        <v>52</v>
      </c>
      <c r="C63" s="122"/>
      <c r="D63" s="122"/>
      <c r="E63" s="123">
        <f>SUM(E53)+E61</f>
        <v>0</v>
      </c>
      <c r="F63" s="396"/>
    </row>
    <row r="64" spans="2:6" s="164" customFormat="1"/>
    <row r="65" s="164" customFormat="1"/>
    <row r="66" s="164" customFormat="1"/>
    <row r="67" s="164" customFormat="1"/>
    <row r="68" s="164" customFormat="1"/>
    <row r="69" s="164" customFormat="1"/>
    <row r="70" s="164" customFormat="1"/>
    <row r="71" s="164" customFormat="1"/>
    <row r="72" s="164" customFormat="1"/>
    <row r="73" s="164" customFormat="1"/>
    <row r="74" s="164" customFormat="1"/>
    <row r="75" s="164" customFormat="1"/>
    <row r="76" s="164" customFormat="1"/>
    <row r="77" s="164" customFormat="1"/>
    <row r="78" s="164" customFormat="1"/>
    <row r="79" s="164" customFormat="1"/>
    <row r="80" s="164" customFormat="1"/>
    <row r="81" s="164" customFormat="1"/>
    <row r="82" s="164" customFormat="1"/>
    <row r="83" s="164" customFormat="1"/>
    <row r="84" s="164" customFormat="1"/>
    <row r="85" s="164" customFormat="1"/>
    <row r="86" s="164" customFormat="1"/>
    <row r="87" s="164" customFormat="1"/>
    <row r="88" s="164" customFormat="1"/>
    <row r="89" s="164" customFormat="1"/>
    <row r="90" s="164" customFormat="1"/>
    <row r="91" s="164" customFormat="1"/>
    <row r="92" s="164" customFormat="1"/>
    <row r="93" s="164" customFormat="1"/>
    <row r="94" s="164" customFormat="1"/>
    <row r="95" s="164" customFormat="1"/>
    <row r="96" s="164" customFormat="1"/>
    <row r="97" s="164" customFormat="1"/>
    <row r="98" s="164" customFormat="1"/>
    <row r="99" s="164" customFormat="1"/>
    <row r="100" s="164" customFormat="1"/>
    <row r="101" s="164" customFormat="1"/>
    <row r="102" s="164" customFormat="1"/>
    <row r="103" s="164" customFormat="1"/>
    <row r="104" s="164" customFormat="1"/>
    <row r="105" s="164" customFormat="1"/>
    <row r="106" s="164" customFormat="1"/>
    <row r="107" s="164" customFormat="1"/>
    <row r="108" s="164" customFormat="1"/>
    <row r="109" s="164" customFormat="1"/>
    <row r="110" s="164" customFormat="1"/>
    <row r="111" s="164" customFormat="1"/>
    <row r="112" s="164" customFormat="1"/>
    <row r="113" s="164" customFormat="1"/>
    <row r="114" s="164" customFormat="1"/>
    <row r="115" s="164" customFormat="1"/>
    <row r="116" s="164" customFormat="1"/>
    <row r="117" s="164" customFormat="1"/>
    <row r="118" s="164" customFormat="1"/>
    <row r="119" s="164" customFormat="1"/>
    <row r="120" s="164" customFormat="1"/>
    <row r="121" s="164" customFormat="1"/>
    <row r="122" s="164" customFormat="1"/>
    <row r="123" s="164" customFormat="1"/>
    <row r="124" s="164" customFormat="1"/>
    <row r="125" s="164" customFormat="1"/>
    <row r="126" s="164" customFormat="1"/>
    <row r="127" s="164" customFormat="1"/>
    <row r="128" s="164" customFormat="1"/>
    <row r="129" spans="7:10" s="164" customFormat="1"/>
    <row r="130" spans="7:10" s="164" customFormat="1"/>
    <row r="131" spans="7:10" s="164" customFormat="1"/>
    <row r="132" spans="7:10" s="164" customFormat="1"/>
    <row r="133" spans="7:10">
      <c r="G133" s="164"/>
      <c r="H133" s="164"/>
      <c r="I133" s="164"/>
      <c r="J133" s="164"/>
    </row>
  </sheetData>
  <mergeCells count="8">
    <mergeCell ref="P39:P41"/>
    <mergeCell ref="L5:R5"/>
    <mergeCell ref="L12:N12"/>
    <mergeCell ref="B2:C2"/>
    <mergeCell ref="D14:E14"/>
    <mergeCell ref="D15:E15"/>
    <mergeCell ref="D16:E16"/>
    <mergeCell ref="L36:N36"/>
  </mergeCells>
  <hyperlinks>
    <hyperlink ref="B1" location="TOTAAL!A1" display="terug naar totaaloverzicht"/>
    <hyperlink ref="C15:C16" location="'hulp Investeringen'!A1" display="hulp investeringen"/>
    <hyperlink ref="C15" location="'hulp Investeringen'!B57" display="hulp investeringen"/>
    <hyperlink ref="C16" location="'hulp Investeringen'!B114" display="hulp investeringen"/>
    <hyperlink ref="B2:C2" location="Exploitatie!A1" display="terug naar exploitati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59"/>
  <sheetViews>
    <sheetView topLeftCell="B1" zoomScaleNormal="100" workbookViewId="0">
      <selection activeCell="G160" sqref="G160:G164"/>
    </sheetView>
  </sheetViews>
  <sheetFormatPr defaultColWidth="12.44140625" defaultRowHeight="12" customHeight="1"/>
  <cols>
    <col min="1" max="1" width="5.44140625" style="487" hidden="1" customWidth="1"/>
    <col min="2" max="2" width="11.109375" style="516" bestFit="1" customWidth="1"/>
    <col min="3" max="3" width="30.44140625" style="494" customWidth="1"/>
    <col min="4" max="4" width="12.44140625" style="523" customWidth="1"/>
    <col min="5" max="5" width="22" style="494" customWidth="1"/>
    <col min="6" max="6" width="2" style="495" customWidth="1"/>
    <col min="7" max="7" width="8.33203125" style="487" customWidth="1"/>
    <col min="8" max="8" width="2" style="495" customWidth="1"/>
    <col min="9" max="9" width="11.6640625" style="543" customWidth="1"/>
    <col min="10" max="13" width="9.109375" style="543" customWidth="1"/>
    <col min="14" max="14" width="6.77734375" style="495" customWidth="1"/>
    <col min="15" max="22" width="10.33203125" style="534" customWidth="1"/>
    <col min="23" max="23" width="9.44140625" style="534" customWidth="1"/>
    <col min="24" max="24" width="2.44140625" style="534" customWidth="1"/>
    <col min="25" max="29" width="10.6640625" style="534" customWidth="1"/>
    <col min="30" max="30" width="6.33203125" style="496" customWidth="1"/>
    <col min="31" max="44" width="12.44140625" style="529"/>
    <col min="45" max="16384" width="12.44140625" style="491"/>
  </cols>
  <sheetData>
    <row r="1" spans="1:44" s="529" customFormat="1" ht="17.25" customHeight="1">
      <c r="A1" s="496"/>
      <c r="B1" s="202" t="s">
        <v>367</v>
      </c>
      <c r="C1" s="163"/>
      <c r="D1" s="528"/>
      <c r="E1" s="527"/>
      <c r="F1" s="496"/>
      <c r="G1" s="496"/>
      <c r="H1" s="496"/>
      <c r="I1" s="549"/>
      <c r="J1" s="549"/>
      <c r="K1" s="549"/>
      <c r="L1" s="549"/>
      <c r="M1" s="549"/>
      <c r="N1" s="496"/>
      <c r="O1" s="542"/>
      <c r="P1" s="542"/>
      <c r="Q1" s="542"/>
      <c r="R1" s="542"/>
      <c r="S1" s="542"/>
      <c r="T1" s="542"/>
      <c r="U1" s="542"/>
      <c r="V1" s="542"/>
      <c r="W1" s="542"/>
      <c r="X1" s="542"/>
      <c r="Y1" s="542"/>
      <c r="Z1" s="542"/>
      <c r="AA1" s="542"/>
      <c r="AB1" s="542"/>
      <c r="AC1" s="542"/>
      <c r="AD1" s="496"/>
    </row>
    <row r="2" spans="1:44" s="529" customFormat="1" ht="17.25" customHeight="1">
      <c r="A2" s="496"/>
      <c r="B2" s="664" t="s">
        <v>523</v>
      </c>
      <c r="C2" s="664"/>
      <c r="D2" s="528"/>
      <c r="E2" s="527"/>
      <c r="F2" s="496"/>
      <c r="G2" s="496"/>
      <c r="H2" s="496"/>
      <c r="I2" s="549"/>
      <c r="J2" s="549"/>
      <c r="K2" s="549"/>
      <c r="L2" s="549"/>
      <c r="M2" s="549"/>
      <c r="N2" s="496"/>
      <c r="O2" s="542"/>
      <c r="P2" s="542"/>
      <c r="Q2" s="542"/>
      <c r="R2" s="542"/>
      <c r="S2" s="542"/>
      <c r="T2" s="542"/>
      <c r="U2" s="542"/>
      <c r="V2" s="542"/>
      <c r="W2" s="542"/>
      <c r="X2" s="542"/>
      <c r="Y2" s="542"/>
      <c r="Z2" s="542"/>
      <c r="AA2" s="542"/>
      <c r="AB2" s="542"/>
      <c r="AC2" s="542"/>
      <c r="AD2" s="496"/>
    </row>
    <row r="3" spans="1:44" ht="23.25" customHeight="1">
      <c r="B3" s="530" t="s">
        <v>88</v>
      </c>
      <c r="C3" s="531" t="s">
        <v>498</v>
      </c>
      <c r="D3" s="493"/>
      <c r="N3" s="496"/>
      <c r="O3" s="550" t="s">
        <v>511</v>
      </c>
      <c r="P3" s="532"/>
      <c r="Q3" s="532"/>
      <c r="R3" s="532"/>
      <c r="S3" s="532"/>
      <c r="T3" s="532"/>
      <c r="U3" s="532"/>
      <c r="V3" s="532"/>
      <c r="W3" s="532"/>
      <c r="X3" s="532"/>
      <c r="Y3" s="533">
        <f>' PARAMETERS'!$D$53</f>
        <v>0</v>
      </c>
      <c r="Z3" s="533">
        <f>' PARAMETERS'!$D$53</f>
        <v>0</v>
      </c>
      <c r="AA3" s="533">
        <f>' PARAMETERS'!$D$53</f>
        <v>0</v>
      </c>
      <c r="AB3" s="533">
        <f>' PARAMETERS'!$D$53</f>
        <v>0</v>
      </c>
      <c r="AC3" s="533">
        <f>' PARAMETERS'!$D$53</f>
        <v>0</v>
      </c>
    </row>
    <row r="4" spans="1:44" ht="15.75" customHeight="1" thickBot="1">
      <c r="A4" s="497"/>
      <c r="B4" s="498"/>
      <c r="C4" s="499"/>
      <c r="D4" s="493"/>
      <c r="E4" s="500"/>
      <c r="I4" s="544" t="s">
        <v>497</v>
      </c>
      <c r="J4" s="544" t="s">
        <v>497</v>
      </c>
      <c r="K4" s="544" t="s">
        <v>497</v>
      </c>
      <c r="L4" s="544" t="s">
        <v>497</v>
      </c>
      <c r="M4" s="544" t="s">
        <v>497</v>
      </c>
      <c r="N4" s="502"/>
      <c r="O4" s="534" t="s">
        <v>492</v>
      </c>
      <c r="P4" s="534" t="s">
        <v>493</v>
      </c>
      <c r="Q4" s="534" t="s">
        <v>492</v>
      </c>
      <c r="R4" s="534" t="s">
        <v>493</v>
      </c>
      <c r="S4" s="534" t="s">
        <v>492</v>
      </c>
      <c r="T4" s="534" t="s">
        <v>493</v>
      </c>
      <c r="U4" s="534" t="s">
        <v>492</v>
      </c>
      <c r="V4" s="534" t="s">
        <v>493</v>
      </c>
      <c r="W4" s="534" t="s">
        <v>492</v>
      </c>
      <c r="Y4" s="534" t="s">
        <v>481</v>
      </c>
      <c r="Z4" s="534" t="s">
        <v>481</v>
      </c>
      <c r="AA4" s="534" t="s">
        <v>481</v>
      </c>
      <c r="AB4" s="534" t="s">
        <v>481</v>
      </c>
      <c r="AC4" s="534" t="s">
        <v>481</v>
      </c>
    </row>
    <row r="5" spans="1:44" s="508" customFormat="1" ht="14.25" customHeight="1">
      <c r="A5" s="503" t="s">
        <v>484</v>
      </c>
      <c r="B5" s="504" t="s">
        <v>488</v>
      </c>
      <c r="C5" s="505"/>
      <c r="D5" s="506"/>
      <c r="E5" s="505"/>
      <c r="F5" s="501"/>
      <c r="G5" s="507" t="s">
        <v>482</v>
      </c>
      <c r="H5" s="501"/>
      <c r="I5" s="544" t="s">
        <v>485</v>
      </c>
      <c r="J5" s="544" t="s">
        <v>485</v>
      </c>
      <c r="K5" s="544" t="s">
        <v>485</v>
      </c>
      <c r="L5" s="544" t="s">
        <v>485</v>
      </c>
      <c r="M5" s="544" t="s">
        <v>485</v>
      </c>
      <c r="N5" s="502"/>
      <c r="O5" s="535" t="s">
        <v>77</v>
      </c>
      <c r="P5" s="535" t="s">
        <v>494</v>
      </c>
      <c r="Q5" s="535" t="s">
        <v>77</v>
      </c>
      <c r="R5" s="535" t="s">
        <v>77</v>
      </c>
      <c r="S5" s="535" t="s">
        <v>77</v>
      </c>
      <c r="T5" s="535" t="s">
        <v>77</v>
      </c>
      <c r="U5" s="535" t="s">
        <v>77</v>
      </c>
      <c r="V5" s="535" t="s">
        <v>77</v>
      </c>
      <c r="W5" s="535" t="s">
        <v>77</v>
      </c>
      <c r="X5" s="535"/>
      <c r="Y5" s="535" t="s">
        <v>77</v>
      </c>
      <c r="Z5" s="535" t="s">
        <v>77</v>
      </c>
      <c r="AA5" s="535" t="s">
        <v>77</v>
      </c>
      <c r="AB5" s="535" t="s">
        <v>77</v>
      </c>
      <c r="AC5" s="535" t="s">
        <v>77</v>
      </c>
      <c r="AD5" s="502"/>
      <c r="AE5" s="582"/>
      <c r="AF5" s="582"/>
      <c r="AG5" s="582"/>
      <c r="AH5" s="582"/>
      <c r="AI5" s="582"/>
      <c r="AJ5" s="582"/>
      <c r="AK5" s="582"/>
      <c r="AL5" s="582"/>
      <c r="AM5" s="582"/>
      <c r="AN5" s="582"/>
      <c r="AO5" s="582"/>
      <c r="AP5" s="582"/>
      <c r="AQ5" s="582"/>
      <c r="AR5" s="582"/>
    </row>
    <row r="6" spans="1:44" s="508" customFormat="1" ht="14.25" customHeight="1" thickBot="1">
      <c r="A6" s="509" t="s">
        <v>486</v>
      </c>
      <c r="B6" s="510" t="s">
        <v>489</v>
      </c>
      <c r="C6" s="511"/>
      <c r="D6" s="512" t="s">
        <v>491</v>
      </c>
      <c r="E6" s="511" t="s">
        <v>487</v>
      </c>
      <c r="F6" s="513"/>
      <c r="G6" s="514" t="s">
        <v>483</v>
      </c>
      <c r="H6" s="513"/>
      <c r="I6" s="545">
        <f>D7</f>
        <v>2019</v>
      </c>
      <c r="J6" s="545">
        <f>I6+1</f>
        <v>2020</v>
      </c>
      <c r="K6" s="545">
        <f t="shared" ref="K6:M6" si="0">J6+1</f>
        <v>2021</v>
      </c>
      <c r="L6" s="545">
        <f t="shared" si="0"/>
        <v>2022</v>
      </c>
      <c r="M6" s="545">
        <f t="shared" si="0"/>
        <v>2023</v>
      </c>
      <c r="N6" s="515"/>
      <c r="O6" s="536">
        <f>D7</f>
        <v>2019</v>
      </c>
      <c r="P6" s="536">
        <f>O6</f>
        <v>2019</v>
      </c>
      <c r="Q6" s="536">
        <f>P6+1</f>
        <v>2020</v>
      </c>
      <c r="R6" s="536">
        <f>Q6</f>
        <v>2020</v>
      </c>
      <c r="S6" s="536">
        <f>R6+1</f>
        <v>2021</v>
      </c>
      <c r="T6" s="536">
        <f t="shared" ref="T6" si="1">S6</f>
        <v>2021</v>
      </c>
      <c r="U6" s="536">
        <f t="shared" ref="U6" si="2">T6+1</f>
        <v>2022</v>
      </c>
      <c r="V6" s="536">
        <f t="shared" ref="V6" si="3">U6</f>
        <v>2022</v>
      </c>
      <c r="W6" s="536">
        <f t="shared" ref="W6" si="4">V6+1</f>
        <v>2023</v>
      </c>
      <c r="X6" s="537"/>
      <c r="Y6" s="536">
        <f>O6</f>
        <v>2019</v>
      </c>
      <c r="Z6" s="536">
        <f>Y6+1</f>
        <v>2020</v>
      </c>
      <c r="AA6" s="536">
        <f t="shared" ref="AA6:AB6" si="5">Z6+1</f>
        <v>2021</v>
      </c>
      <c r="AB6" s="536">
        <f t="shared" si="5"/>
        <v>2022</v>
      </c>
      <c r="AC6" s="536">
        <f t="shared" ref="AC6" si="6">AB6+1</f>
        <v>2023</v>
      </c>
      <c r="AD6" s="583"/>
      <c r="AE6" s="582"/>
      <c r="AF6" s="582"/>
      <c r="AG6" s="582"/>
      <c r="AH6" s="582"/>
      <c r="AI6" s="582"/>
      <c r="AJ6" s="582"/>
      <c r="AK6" s="582"/>
      <c r="AL6" s="582"/>
      <c r="AM6" s="582"/>
      <c r="AN6" s="582"/>
      <c r="AO6" s="582"/>
      <c r="AP6" s="582"/>
      <c r="AQ6" s="582"/>
      <c r="AR6" s="582"/>
    </row>
    <row r="7" spans="1:44" ht="13.8">
      <c r="C7" s="492" t="s">
        <v>490</v>
      </c>
      <c r="D7" s="486">
        <f>' PARAMETERS'!$D$36</f>
        <v>2019</v>
      </c>
      <c r="N7" s="496"/>
    </row>
    <row r="8" spans="1:44" ht="13.8">
      <c r="B8" s="517"/>
      <c r="C8" s="518" t="s">
        <v>495</v>
      </c>
      <c r="D8" s="627">
        <v>0</v>
      </c>
      <c r="F8" s="520"/>
      <c r="G8" s="628">
        <v>0</v>
      </c>
      <c r="H8" s="520"/>
      <c r="I8" s="546" t="e">
        <f>O8+Y8</f>
        <v>#DIV/0!</v>
      </c>
      <c r="J8" s="546" t="e">
        <f>Q8+Z8</f>
        <v>#DIV/0!</v>
      </c>
      <c r="K8" s="546" t="e">
        <f>S8+AA8</f>
        <v>#DIV/0!</v>
      </c>
      <c r="L8" s="546" t="e">
        <f>U8+AB8</f>
        <v>#DIV/0!</v>
      </c>
      <c r="M8" s="546" t="e">
        <f>W8+AC8</f>
        <v>#DIV/0!</v>
      </c>
      <c r="N8" s="521"/>
      <c r="O8" s="538" t="e">
        <f>D8/G8</f>
        <v>#DIV/0!</v>
      </c>
      <c r="P8" s="538" t="e">
        <f>IF($D8-O8&lt;0,0,$D8-O8)</f>
        <v>#DIV/0!</v>
      </c>
      <c r="Q8" s="538" t="e">
        <f>IF(P8&gt;0,$D8/$G8,0)</f>
        <v>#DIV/0!</v>
      </c>
      <c r="R8" s="538" t="e">
        <f>IF($D8-O8-Q8&lt;0,0,$D8-O8-Q8)</f>
        <v>#DIV/0!</v>
      </c>
      <c r="S8" s="538" t="e">
        <f>IF(R8&gt;0,$D8/$G8,0)</f>
        <v>#DIV/0!</v>
      </c>
      <c r="T8" s="538" t="e">
        <f>IF($D8-O8-Q8-S8&lt;0,0,$D8-O8-Q8-S8)</f>
        <v>#DIV/0!</v>
      </c>
      <c r="U8" s="538" t="e">
        <f>IF(T8&gt;0,$D8/$G8,0)</f>
        <v>#DIV/0!</v>
      </c>
      <c r="V8" s="538" t="e">
        <f>IF($D8-O8-Q8-S8-U8&lt;0,0,$D8-O8-Q8-S8-U8)</f>
        <v>#DIV/0!</v>
      </c>
      <c r="W8" s="538" t="e">
        <f>IF(V8&gt;0,$D8/$G8,0)</f>
        <v>#DIV/0!</v>
      </c>
      <c r="X8" s="538"/>
      <c r="Y8" s="538">
        <f>Y$3*D8</f>
        <v>0</v>
      </c>
      <c r="Z8" s="538" t="e">
        <f>Z$3*P8</f>
        <v>#DIV/0!</v>
      </c>
      <c r="AA8" s="538" t="e">
        <f>AA$3*R8</f>
        <v>#DIV/0!</v>
      </c>
      <c r="AB8" s="538" t="e">
        <f>AB$3*T8</f>
        <v>#DIV/0!</v>
      </c>
      <c r="AC8" s="538" t="e">
        <f>AC$3*V8</f>
        <v>#DIV/0!</v>
      </c>
      <c r="AD8" s="584"/>
    </row>
    <row r="9" spans="1:44" ht="13.8">
      <c r="B9" s="517"/>
      <c r="C9" s="518" t="s">
        <v>495</v>
      </c>
      <c r="D9" s="627">
        <v>0</v>
      </c>
      <c r="F9" s="520"/>
      <c r="G9" s="629">
        <v>0</v>
      </c>
      <c r="H9" s="520"/>
      <c r="I9" s="546" t="e">
        <f t="shared" ref="I9:I12" si="7">O9+Y9</f>
        <v>#DIV/0!</v>
      </c>
      <c r="J9" s="546" t="e">
        <f t="shared" ref="J9:J12" si="8">Q9+Z9</f>
        <v>#DIV/0!</v>
      </c>
      <c r="K9" s="546" t="e">
        <f t="shared" ref="K9:K12" si="9">S9+AA9</f>
        <v>#DIV/0!</v>
      </c>
      <c r="L9" s="546" t="e">
        <f t="shared" ref="L9:L12" si="10">U9+AB9</f>
        <v>#DIV/0!</v>
      </c>
      <c r="M9" s="546" t="e">
        <f t="shared" ref="M9:M12" si="11">W9+AC9</f>
        <v>#DIV/0!</v>
      </c>
      <c r="N9" s="521"/>
      <c r="O9" s="538" t="e">
        <f>D9/G9</f>
        <v>#DIV/0!</v>
      </c>
      <c r="P9" s="538" t="e">
        <f t="shared" ref="P9:P12" si="12">IF($D9-O9&lt;0,0,$D9-O9)</f>
        <v>#DIV/0!</v>
      </c>
      <c r="Q9" s="538" t="e">
        <f>IF(P9&gt;0,$D9/$G9,0)</f>
        <v>#DIV/0!</v>
      </c>
      <c r="R9" s="538" t="e">
        <f t="shared" ref="R9:R12" si="13">IF($D9-O9-Q9&lt;0,0,$D9-O9-Q9)</f>
        <v>#DIV/0!</v>
      </c>
      <c r="S9" s="538" t="e">
        <f>IF(R9&gt;0,$D9/$G9,0)</f>
        <v>#DIV/0!</v>
      </c>
      <c r="T9" s="538" t="e">
        <f t="shared" ref="T9:T12" si="14">IF($D9-O9-Q9-S9&lt;0,0,$D9-O9-Q9-S9)</f>
        <v>#DIV/0!</v>
      </c>
      <c r="U9" s="538" t="e">
        <f>IF(T9&gt;0,$D9/$G9,0)</f>
        <v>#DIV/0!</v>
      </c>
      <c r="V9" s="538" t="e">
        <f t="shared" ref="V9:V12" si="15">IF($D9-O9-Q9-S9-U9&lt;0,0,$D9-O9-Q9-S9-U9)</f>
        <v>#DIV/0!</v>
      </c>
      <c r="W9" s="538" t="e">
        <f>IF(V9&gt;0,$D9/$G9,0)</f>
        <v>#DIV/0!</v>
      </c>
      <c r="X9" s="538"/>
      <c r="Y9" s="538">
        <f>Y$3*D9</f>
        <v>0</v>
      </c>
      <c r="Z9" s="538" t="e">
        <f>Z$3*P9</f>
        <v>#DIV/0!</v>
      </c>
      <c r="AA9" s="538" t="e">
        <f>AA$3*R9</f>
        <v>#DIV/0!</v>
      </c>
      <c r="AB9" s="538" t="e">
        <f>AB$3*T9</f>
        <v>#DIV/0!</v>
      </c>
      <c r="AC9" s="538" t="e">
        <f>AC$3*V9</f>
        <v>#DIV/0!</v>
      </c>
    </row>
    <row r="10" spans="1:44" ht="13.8">
      <c r="B10" s="517"/>
      <c r="C10" s="518" t="s">
        <v>495</v>
      </c>
      <c r="D10" s="627">
        <v>0</v>
      </c>
      <c r="F10" s="520"/>
      <c r="G10" s="629">
        <v>0</v>
      </c>
      <c r="H10" s="520"/>
      <c r="I10" s="546" t="e">
        <f t="shared" si="7"/>
        <v>#DIV/0!</v>
      </c>
      <c r="J10" s="546" t="e">
        <f t="shared" si="8"/>
        <v>#DIV/0!</v>
      </c>
      <c r="K10" s="546" t="e">
        <f t="shared" si="9"/>
        <v>#DIV/0!</v>
      </c>
      <c r="L10" s="546" t="e">
        <f t="shared" si="10"/>
        <v>#DIV/0!</v>
      </c>
      <c r="M10" s="546" t="e">
        <f t="shared" si="11"/>
        <v>#DIV/0!</v>
      </c>
      <c r="N10" s="521"/>
      <c r="O10" s="538" t="e">
        <f>D10/G10</f>
        <v>#DIV/0!</v>
      </c>
      <c r="P10" s="538" t="e">
        <f t="shared" si="12"/>
        <v>#DIV/0!</v>
      </c>
      <c r="Q10" s="538" t="e">
        <f>IF(P10&gt;0,$D10/$G10,0)</f>
        <v>#DIV/0!</v>
      </c>
      <c r="R10" s="538" t="e">
        <f t="shared" si="13"/>
        <v>#DIV/0!</v>
      </c>
      <c r="S10" s="538" t="e">
        <f>IF(R10&gt;0,$D10/$G10,0)</f>
        <v>#DIV/0!</v>
      </c>
      <c r="T10" s="538" t="e">
        <f t="shared" si="14"/>
        <v>#DIV/0!</v>
      </c>
      <c r="U10" s="538" t="e">
        <f>IF(T10&gt;0,$D10/$G10,0)</f>
        <v>#DIV/0!</v>
      </c>
      <c r="V10" s="538" t="e">
        <f t="shared" si="15"/>
        <v>#DIV/0!</v>
      </c>
      <c r="W10" s="538" t="e">
        <f>IF(V10&gt;0,$D10/$G10,0)</f>
        <v>#DIV/0!</v>
      </c>
      <c r="X10" s="538"/>
      <c r="Y10" s="538">
        <f>Y$3*D10</f>
        <v>0</v>
      </c>
      <c r="Z10" s="538" t="e">
        <f>Z$3*P10</f>
        <v>#DIV/0!</v>
      </c>
      <c r="AA10" s="538" t="e">
        <f>AA$3*R10</f>
        <v>#DIV/0!</v>
      </c>
      <c r="AB10" s="538" t="e">
        <f>AB$3*T10</f>
        <v>#DIV/0!</v>
      </c>
      <c r="AC10" s="538" t="e">
        <f>AC$3*V10</f>
        <v>#DIV/0!</v>
      </c>
    </row>
    <row r="11" spans="1:44" ht="13.8">
      <c r="B11" s="517"/>
      <c r="C11" s="518" t="s">
        <v>495</v>
      </c>
      <c r="D11" s="627">
        <v>0</v>
      </c>
      <c r="F11" s="520"/>
      <c r="G11" s="629">
        <v>0</v>
      </c>
      <c r="H11" s="520"/>
      <c r="I11" s="546" t="e">
        <f t="shared" si="7"/>
        <v>#DIV/0!</v>
      </c>
      <c r="J11" s="546" t="e">
        <f t="shared" si="8"/>
        <v>#DIV/0!</v>
      </c>
      <c r="K11" s="546" t="e">
        <f t="shared" si="9"/>
        <v>#DIV/0!</v>
      </c>
      <c r="L11" s="546" t="e">
        <f t="shared" si="10"/>
        <v>#DIV/0!</v>
      </c>
      <c r="M11" s="546" t="e">
        <f t="shared" si="11"/>
        <v>#DIV/0!</v>
      </c>
      <c r="N11" s="521"/>
      <c r="O11" s="538" t="e">
        <f>D11/G11</f>
        <v>#DIV/0!</v>
      </c>
      <c r="P11" s="538" t="e">
        <f t="shared" si="12"/>
        <v>#DIV/0!</v>
      </c>
      <c r="Q11" s="538" t="e">
        <f>IF(P11&gt;0,$D11/$G11,0)</f>
        <v>#DIV/0!</v>
      </c>
      <c r="R11" s="538" t="e">
        <f t="shared" si="13"/>
        <v>#DIV/0!</v>
      </c>
      <c r="S11" s="538" t="e">
        <f>IF(R11&gt;0,$D11/$G11,0)</f>
        <v>#DIV/0!</v>
      </c>
      <c r="T11" s="538" t="e">
        <f t="shared" si="14"/>
        <v>#DIV/0!</v>
      </c>
      <c r="U11" s="538" t="e">
        <f>IF(T11&gt;0,$D11/$G11,0)</f>
        <v>#DIV/0!</v>
      </c>
      <c r="V11" s="538" t="e">
        <f t="shared" si="15"/>
        <v>#DIV/0!</v>
      </c>
      <c r="W11" s="538" t="e">
        <f>IF(V11&gt;0,$D11/$G11,0)</f>
        <v>#DIV/0!</v>
      </c>
      <c r="X11" s="538"/>
      <c r="Y11" s="538">
        <f>Y$3*D11</f>
        <v>0</v>
      </c>
      <c r="Z11" s="538" t="e">
        <f>Z$3*P11</f>
        <v>#DIV/0!</v>
      </c>
      <c r="AA11" s="538" t="e">
        <f>AA$3*R11</f>
        <v>#DIV/0!</v>
      </c>
      <c r="AB11" s="538" t="e">
        <f>AB$3*T11</f>
        <v>#DIV/0!</v>
      </c>
      <c r="AC11" s="538" t="e">
        <f>AC$3*V11</f>
        <v>#DIV/0!</v>
      </c>
    </row>
    <row r="12" spans="1:44" ht="13.8">
      <c r="B12" s="517"/>
      <c r="C12" s="518" t="s">
        <v>495</v>
      </c>
      <c r="D12" s="627">
        <v>0</v>
      </c>
      <c r="F12" s="520"/>
      <c r="G12" s="629">
        <v>0</v>
      </c>
      <c r="H12" s="520"/>
      <c r="I12" s="546" t="e">
        <f t="shared" si="7"/>
        <v>#DIV/0!</v>
      </c>
      <c r="J12" s="546" t="e">
        <f t="shared" si="8"/>
        <v>#DIV/0!</v>
      </c>
      <c r="K12" s="546" t="e">
        <f t="shared" si="9"/>
        <v>#DIV/0!</v>
      </c>
      <c r="L12" s="546" t="e">
        <f t="shared" si="10"/>
        <v>#DIV/0!</v>
      </c>
      <c r="M12" s="546" t="e">
        <f t="shared" si="11"/>
        <v>#DIV/0!</v>
      </c>
      <c r="N12" s="521"/>
      <c r="O12" s="538" t="e">
        <f>D12/G12</f>
        <v>#DIV/0!</v>
      </c>
      <c r="P12" s="538" t="e">
        <f t="shared" si="12"/>
        <v>#DIV/0!</v>
      </c>
      <c r="Q12" s="538" t="e">
        <f>IF(P12&gt;0,$D12/$G12,0)</f>
        <v>#DIV/0!</v>
      </c>
      <c r="R12" s="538" t="e">
        <f t="shared" si="13"/>
        <v>#DIV/0!</v>
      </c>
      <c r="S12" s="538" t="e">
        <f>IF(R12&gt;0,$D12/$G12,0)</f>
        <v>#DIV/0!</v>
      </c>
      <c r="T12" s="538" t="e">
        <f t="shared" si="14"/>
        <v>#DIV/0!</v>
      </c>
      <c r="U12" s="538" t="e">
        <f>IF(T12&gt;0,$D12/$G12,0)</f>
        <v>#DIV/0!</v>
      </c>
      <c r="V12" s="538" t="e">
        <f t="shared" si="15"/>
        <v>#DIV/0!</v>
      </c>
      <c r="W12" s="538" t="e">
        <f>IF(V12&gt;0,$D12/$G12,0)</f>
        <v>#DIV/0!</v>
      </c>
      <c r="X12" s="538"/>
      <c r="Y12" s="538">
        <f>Y$3*D12</f>
        <v>0</v>
      </c>
      <c r="Z12" s="538" t="e">
        <f>Z$3*P12</f>
        <v>#DIV/0!</v>
      </c>
      <c r="AA12" s="538" t="e">
        <f>AA$3*R12</f>
        <v>#DIV/0!</v>
      </c>
      <c r="AB12" s="538" t="e">
        <f>AB$3*T12</f>
        <v>#DIV/0!</v>
      </c>
      <c r="AC12" s="538" t="e">
        <f>AC$3*V12</f>
        <v>#DIV/0!</v>
      </c>
    </row>
    <row r="13" spans="1:44" ht="13.8">
      <c r="B13" s="522"/>
      <c r="C13" s="522"/>
      <c r="D13" s="519"/>
      <c r="N13" s="496"/>
    </row>
    <row r="14" spans="1:44" ht="12" customHeight="1">
      <c r="N14" s="496"/>
      <c r="O14" s="534" t="s">
        <v>492</v>
      </c>
      <c r="P14" s="534" t="s">
        <v>493</v>
      </c>
      <c r="Q14" s="534" t="s">
        <v>492</v>
      </c>
      <c r="R14" s="534" t="s">
        <v>493</v>
      </c>
      <c r="S14" s="534" t="s">
        <v>492</v>
      </c>
      <c r="T14" s="534" t="s">
        <v>493</v>
      </c>
      <c r="U14" s="534" t="s">
        <v>492</v>
      </c>
      <c r="V14" s="534" t="s">
        <v>493</v>
      </c>
      <c r="W14" s="534" t="s">
        <v>492</v>
      </c>
      <c r="Y14" s="534" t="s">
        <v>481</v>
      </c>
      <c r="Z14" s="534" t="s">
        <v>481</v>
      </c>
      <c r="AA14" s="534" t="s">
        <v>481</v>
      </c>
      <c r="AB14" s="534" t="s">
        <v>481</v>
      </c>
      <c r="AC14" s="534" t="s">
        <v>481</v>
      </c>
    </row>
    <row r="15" spans="1:44" ht="12" customHeight="1">
      <c r="F15" s="501"/>
      <c r="G15" s="507" t="s">
        <v>482</v>
      </c>
      <c r="H15" s="501"/>
      <c r="I15" s="544"/>
      <c r="J15" s="544"/>
      <c r="K15" s="544"/>
      <c r="L15" s="544"/>
      <c r="M15" s="544"/>
      <c r="N15" s="502"/>
      <c r="O15" s="535" t="s">
        <v>77</v>
      </c>
      <c r="P15" s="535" t="s">
        <v>494</v>
      </c>
      <c r="Q15" s="535" t="s">
        <v>77</v>
      </c>
      <c r="R15" s="535" t="s">
        <v>77</v>
      </c>
      <c r="S15" s="535" t="s">
        <v>77</v>
      </c>
      <c r="T15" s="535" t="s">
        <v>77</v>
      </c>
      <c r="U15" s="535" t="s">
        <v>77</v>
      </c>
      <c r="V15" s="535" t="s">
        <v>77</v>
      </c>
      <c r="W15" s="535" t="s">
        <v>77</v>
      </c>
      <c r="X15" s="535"/>
      <c r="Y15" s="535" t="s">
        <v>77</v>
      </c>
      <c r="Z15" s="535" t="s">
        <v>77</v>
      </c>
      <c r="AA15" s="535" t="s">
        <v>77</v>
      </c>
      <c r="AB15" s="535" t="s">
        <v>77</v>
      </c>
      <c r="AC15" s="535" t="s">
        <v>77</v>
      </c>
    </row>
    <row r="16" spans="1:44" ht="12" customHeight="1">
      <c r="C16" s="492" t="s">
        <v>496</v>
      </c>
      <c r="D16" s="486">
        <f>D7+1</f>
        <v>2020</v>
      </c>
      <c r="F16" s="524"/>
      <c r="G16" s="507" t="s">
        <v>483</v>
      </c>
      <c r="H16" s="524"/>
      <c r="I16" s="547"/>
      <c r="J16" s="547"/>
      <c r="K16" s="547"/>
      <c r="L16" s="547"/>
      <c r="M16" s="547"/>
      <c r="N16" s="525"/>
      <c r="O16" s="539">
        <f>D16</f>
        <v>2020</v>
      </c>
      <c r="P16" s="539">
        <f>O16</f>
        <v>2020</v>
      </c>
      <c r="Q16" s="539">
        <f>P16+1</f>
        <v>2021</v>
      </c>
      <c r="R16" s="539">
        <f>Q16</f>
        <v>2021</v>
      </c>
      <c r="S16" s="539">
        <f>R16+1</f>
        <v>2022</v>
      </c>
      <c r="T16" s="539">
        <f t="shared" ref="T16" si="16">S16</f>
        <v>2022</v>
      </c>
      <c r="U16" s="539">
        <f t="shared" ref="U16" si="17">T16+1</f>
        <v>2023</v>
      </c>
      <c r="V16" s="539">
        <f>U16</f>
        <v>2023</v>
      </c>
      <c r="W16" s="539">
        <f t="shared" ref="W16" si="18">V16+1</f>
        <v>2024</v>
      </c>
      <c r="X16" s="540"/>
      <c r="Y16" s="539">
        <f>O16</f>
        <v>2020</v>
      </c>
      <c r="Z16" s="539">
        <f>Y16+1</f>
        <v>2021</v>
      </c>
      <c r="AA16" s="539">
        <f t="shared" ref="AA16:AC16" si="19">Z16+1</f>
        <v>2022</v>
      </c>
      <c r="AB16" s="539">
        <f t="shared" si="19"/>
        <v>2023</v>
      </c>
      <c r="AC16" s="539">
        <f t="shared" si="19"/>
        <v>2024</v>
      </c>
    </row>
    <row r="17" spans="2:30" ht="13.8">
      <c r="B17" s="517"/>
      <c r="C17" s="518" t="s">
        <v>495</v>
      </c>
      <c r="D17" s="627">
        <v>0</v>
      </c>
      <c r="F17" s="520"/>
      <c r="G17" s="628">
        <v>0</v>
      </c>
      <c r="H17" s="520"/>
      <c r="I17" s="546"/>
      <c r="J17" s="546">
        <f>O17+Y17</f>
        <v>0</v>
      </c>
      <c r="K17" s="546">
        <f>Q17+Z17</f>
        <v>0</v>
      </c>
      <c r="L17" s="546">
        <f>S17+AA17</f>
        <v>0</v>
      </c>
      <c r="M17" s="546">
        <f>U17+AB17</f>
        <v>0</v>
      </c>
      <c r="N17" s="521"/>
      <c r="O17" s="538">
        <v>0</v>
      </c>
      <c r="P17" s="538">
        <f>IF($D17-O17&lt;0,0,$D17-O17)</f>
        <v>0</v>
      </c>
      <c r="Q17" s="538">
        <f>IF(P17&gt;0,$D17/$G17,0)</f>
        <v>0</v>
      </c>
      <c r="R17" s="538">
        <f>IF($D17-O17-Q17&lt;0,0,$D17-O17-Q17)</f>
        <v>0</v>
      </c>
      <c r="S17" s="538">
        <f>IF(R17&gt;0,$D17/$G17,0)</f>
        <v>0</v>
      </c>
      <c r="T17" s="538">
        <f>IF($D17-O17-Q17-S17&lt;0,0,$D17-O17-Q17-S17)</f>
        <v>0</v>
      </c>
      <c r="U17" s="538">
        <f>IF(T17&gt;0,$D17/$G17,0)</f>
        <v>0</v>
      </c>
      <c r="V17" s="538">
        <f>IF($D17-O17-Q17-S17-U17&lt;0,0,$D17-O17-Q17-S17-U17)</f>
        <v>0</v>
      </c>
      <c r="W17" s="538">
        <f>IF(V17&gt;0,$D17/$G17,0)</f>
        <v>0</v>
      </c>
      <c r="X17" s="538"/>
      <c r="Y17" s="538">
        <f>Y$3*D17</f>
        <v>0</v>
      </c>
      <c r="Z17" s="538">
        <f>Z$3*P17</f>
        <v>0</v>
      </c>
      <c r="AA17" s="538">
        <f>AA$3*R17</f>
        <v>0</v>
      </c>
      <c r="AB17" s="538">
        <f>AB$3*T17</f>
        <v>0</v>
      </c>
      <c r="AC17" s="538">
        <f>AC$3*V17</f>
        <v>0</v>
      </c>
      <c r="AD17" s="584"/>
    </row>
    <row r="18" spans="2:30" ht="13.8">
      <c r="B18" s="517"/>
      <c r="C18" s="518" t="s">
        <v>495</v>
      </c>
      <c r="D18" s="627">
        <v>0</v>
      </c>
      <c r="F18" s="520"/>
      <c r="G18" s="629">
        <v>0</v>
      </c>
      <c r="H18" s="520"/>
      <c r="I18" s="546"/>
      <c r="J18" s="546">
        <f t="shared" ref="J18:J21" si="20">O18+Y18</f>
        <v>0</v>
      </c>
      <c r="K18" s="546">
        <f t="shared" ref="K18:K21" si="21">Q18+Z18</f>
        <v>0</v>
      </c>
      <c r="L18" s="546">
        <f t="shared" ref="L18:L21" si="22">S18+AA18</f>
        <v>0</v>
      </c>
      <c r="M18" s="546">
        <f t="shared" ref="M18:M21" si="23">U18+AB18</f>
        <v>0</v>
      </c>
      <c r="N18" s="521"/>
      <c r="O18" s="538">
        <v>0</v>
      </c>
      <c r="P18" s="538">
        <f>IF($D18-O18&lt;0,0,$D18-O18)</f>
        <v>0</v>
      </c>
      <c r="Q18" s="538">
        <f>IF(P18&gt;0,$D18/$G18,0)</f>
        <v>0</v>
      </c>
      <c r="R18" s="538">
        <f>IF($D18-O18-Q18&lt;0,0,$D18-O18-Q18)</f>
        <v>0</v>
      </c>
      <c r="S18" s="538">
        <f>IF(R18&gt;0,$D18/$G18,0)</f>
        <v>0</v>
      </c>
      <c r="T18" s="538">
        <f>IF($D18-O18-Q18-S18&lt;0,0,$D18-O18-Q18-S18)</f>
        <v>0</v>
      </c>
      <c r="U18" s="538">
        <f>IF(T18&gt;0,$D18/$G18,0)</f>
        <v>0</v>
      </c>
      <c r="V18" s="538">
        <f>IF($D18-O18-Q18-S18-U18&lt;0,0,$D18-O18-Q18-S18-U18)</f>
        <v>0</v>
      </c>
      <c r="W18" s="538">
        <f>IF(V18&gt;0,$D18/$G18,0)</f>
        <v>0</v>
      </c>
      <c r="X18" s="538"/>
      <c r="Y18" s="538">
        <f>Y$3*D18</f>
        <v>0</v>
      </c>
      <c r="Z18" s="538">
        <f>Z$3*P18</f>
        <v>0</v>
      </c>
      <c r="AA18" s="538">
        <f>AA$3*R18</f>
        <v>0</v>
      </c>
      <c r="AB18" s="538">
        <f>AB$3*T18</f>
        <v>0</v>
      </c>
      <c r="AC18" s="538">
        <f>AC$3*V18</f>
        <v>0</v>
      </c>
    </row>
    <row r="19" spans="2:30" ht="13.8">
      <c r="B19" s="517"/>
      <c r="C19" s="518" t="s">
        <v>495</v>
      </c>
      <c r="D19" s="627">
        <v>0</v>
      </c>
      <c r="F19" s="520"/>
      <c r="G19" s="629">
        <v>0</v>
      </c>
      <c r="H19" s="520"/>
      <c r="I19" s="546"/>
      <c r="J19" s="546">
        <f t="shared" si="20"/>
        <v>0</v>
      </c>
      <c r="K19" s="546">
        <f t="shared" si="21"/>
        <v>0</v>
      </c>
      <c r="L19" s="546">
        <f t="shared" si="22"/>
        <v>0</v>
      </c>
      <c r="M19" s="546">
        <f t="shared" si="23"/>
        <v>0</v>
      </c>
      <c r="N19" s="521"/>
      <c r="O19" s="538">
        <v>0</v>
      </c>
      <c r="P19" s="538">
        <f>IF($D19-O19&lt;0,0,$D19-O19)</f>
        <v>0</v>
      </c>
      <c r="Q19" s="538">
        <f>IF(P19&gt;0,$D19/$G19,0)</f>
        <v>0</v>
      </c>
      <c r="R19" s="538">
        <f>IF($D19-O19-Q19&lt;0,0,$D19-O19-Q19)</f>
        <v>0</v>
      </c>
      <c r="S19" s="538">
        <f>IF(R19&gt;0,$D19/$G19,0)</f>
        <v>0</v>
      </c>
      <c r="T19" s="538">
        <f>IF($D19-O19-Q19-S19&lt;0,0,$D19-O19-Q19-S19)</f>
        <v>0</v>
      </c>
      <c r="U19" s="538">
        <f>IF(T19&gt;0,$D19/$G19,0)</f>
        <v>0</v>
      </c>
      <c r="V19" s="538">
        <f>IF($D19-O19-Q19-S19-U19&lt;0,0,$D19-O19-Q19-S19-U19)</f>
        <v>0</v>
      </c>
      <c r="W19" s="538">
        <f>IF(V19&gt;0,$D19/$G19,0)</f>
        <v>0</v>
      </c>
      <c r="X19" s="538"/>
      <c r="Y19" s="538">
        <f>Y$3*D19</f>
        <v>0</v>
      </c>
      <c r="Z19" s="538">
        <f>Z$3*P19</f>
        <v>0</v>
      </c>
      <c r="AA19" s="538">
        <f>AA$3*R19</f>
        <v>0</v>
      </c>
      <c r="AB19" s="538">
        <f>AB$3*T19</f>
        <v>0</v>
      </c>
      <c r="AC19" s="538">
        <f>AC$3*V19</f>
        <v>0</v>
      </c>
    </row>
    <row r="20" spans="2:30" ht="13.8">
      <c r="B20" s="517"/>
      <c r="C20" s="518" t="s">
        <v>495</v>
      </c>
      <c r="D20" s="627">
        <v>0</v>
      </c>
      <c r="F20" s="520"/>
      <c r="G20" s="629">
        <v>0</v>
      </c>
      <c r="H20" s="520"/>
      <c r="I20" s="546"/>
      <c r="J20" s="546">
        <f t="shared" si="20"/>
        <v>0</v>
      </c>
      <c r="K20" s="546">
        <f t="shared" si="21"/>
        <v>0</v>
      </c>
      <c r="L20" s="546">
        <f t="shared" si="22"/>
        <v>0</v>
      </c>
      <c r="M20" s="546">
        <f t="shared" si="23"/>
        <v>0</v>
      </c>
      <c r="N20" s="521"/>
      <c r="O20" s="538">
        <v>0</v>
      </c>
      <c r="P20" s="538">
        <f>IF($D20-O20&lt;0,0,$D20-O20)</f>
        <v>0</v>
      </c>
      <c r="Q20" s="538">
        <f>IF(P20&gt;0,$D20/$G20,0)</f>
        <v>0</v>
      </c>
      <c r="R20" s="538">
        <f>IF($D20-O20-Q20&lt;0,0,$D20-O20-Q20)</f>
        <v>0</v>
      </c>
      <c r="S20" s="538">
        <f>IF(R20&gt;0,$D20/$G20,0)</f>
        <v>0</v>
      </c>
      <c r="T20" s="538">
        <f>IF($D20-O20-Q20-S20&lt;0,0,$D20-O20-Q20-S20)</f>
        <v>0</v>
      </c>
      <c r="U20" s="538">
        <f>IF(T20&gt;0,$D20/$G20,0)</f>
        <v>0</v>
      </c>
      <c r="V20" s="538">
        <f>IF($D20-O20-Q20-S20-U20&lt;0,0,$D20-O20-Q20-S20-U20)</f>
        <v>0</v>
      </c>
      <c r="W20" s="538">
        <f>IF(V20&gt;0,$D20/$G20,0)</f>
        <v>0</v>
      </c>
      <c r="X20" s="538"/>
      <c r="Y20" s="538">
        <f>Y$3*D20</f>
        <v>0</v>
      </c>
      <c r="Z20" s="538">
        <f>Z$3*P20</f>
        <v>0</v>
      </c>
      <c r="AA20" s="538">
        <f>AA$3*R20</f>
        <v>0</v>
      </c>
      <c r="AB20" s="538">
        <f>AB$3*T20</f>
        <v>0</v>
      </c>
      <c r="AC20" s="538">
        <f>AC$3*V20</f>
        <v>0</v>
      </c>
    </row>
    <row r="21" spans="2:30" ht="13.8">
      <c r="B21" s="517"/>
      <c r="C21" s="518" t="s">
        <v>495</v>
      </c>
      <c r="D21" s="627">
        <v>0</v>
      </c>
      <c r="F21" s="520"/>
      <c r="G21" s="629">
        <v>0</v>
      </c>
      <c r="H21" s="520"/>
      <c r="I21" s="546"/>
      <c r="J21" s="546">
        <f t="shared" si="20"/>
        <v>0</v>
      </c>
      <c r="K21" s="546">
        <f t="shared" si="21"/>
        <v>0</v>
      </c>
      <c r="L21" s="546">
        <f t="shared" si="22"/>
        <v>0</v>
      </c>
      <c r="M21" s="546">
        <f t="shared" si="23"/>
        <v>0</v>
      </c>
      <c r="N21" s="521"/>
      <c r="O21" s="538">
        <v>0</v>
      </c>
      <c r="P21" s="538">
        <f>IF($D21-O21&lt;0,0,$D21-O21)</f>
        <v>0</v>
      </c>
      <c r="Q21" s="538">
        <f>IF(P21&gt;0,$D21/$G21,0)</f>
        <v>0</v>
      </c>
      <c r="R21" s="538">
        <f>IF($D21-O21-Q21&lt;0,0,$D21-O21-Q21)</f>
        <v>0</v>
      </c>
      <c r="S21" s="538">
        <f>IF(R21&gt;0,$D21/$G21,0)</f>
        <v>0</v>
      </c>
      <c r="T21" s="538">
        <f>IF($D21-O21-Q21-S21&lt;0,0,$D21-O21-Q21-S21)</f>
        <v>0</v>
      </c>
      <c r="U21" s="538">
        <f>IF(T21&gt;0,$D21/$G21,0)</f>
        <v>0</v>
      </c>
      <c r="V21" s="538">
        <f>IF($D21-O21-Q21-S21-U21&lt;0,0,$D21-O21-Q21-S21-U21)</f>
        <v>0</v>
      </c>
      <c r="W21" s="538">
        <f>IF(V21&gt;0,$D21/$G21,0)</f>
        <v>0</v>
      </c>
      <c r="X21" s="538"/>
      <c r="Y21" s="538">
        <f>Y$3*D21</f>
        <v>0</v>
      </c>
      <c r="Z21" s="538">
        <f>Z$3*P21</f>
        <v>0</v>
      </c>
      <c r="AA21" s="538">
        <f>AA$3*R21</f>
        <v>0</v>
      </c>
      <c r="AB21" s="538">
        <f>AB$3*T21</f>
        <v>0</v>
      </c>
      <c r="AC21" s="538">
        <f>AC$3*V21</f>
        <v>0</v>
      </c>
    </row>
    <row r="22" spans="2:30" ht="13.8">
      <c r="B22" s="517"/>
      <c r="C22" s="518"/>
      <c r="D22" s="519"/>
      <c r="F22" s="520"/>
      <c r="H22" s="520"/>
      <c r="I22" s="546"/>
      <c r="J22" s="546"/>
      <c r="K22" s="546"/>
      <c r="L22" s="546"/>
      <c r="M22" s="546"/>
      <c r="N22" s="521"/>
      <c r="O22" s="538"/>
      <c r="P22" s="538"/>
      <c r="Q22" s="538"/>
      <c r="R22" s="538"/>
      <c r="S22" s="538"/>
      <c r="T22" s="538"/>
      <c r="U22" s="538"/>
      <c r="V22" s="538"/>
      <c r="W22" s="538"/>
      <c r="X22" s="538"/>
      <c r="Y22" s="538"/>
      <c r="Z22" s="538"/>
      <c r="AA22" s="538"/>
      <c r="AB22" s="538"/>
      <c r="AC22" s="538"/>
    </row>
    <row r="23" spans="2:30" ht="13.8">
      <c r="B23" s="517"/>
      <c r="C23" s="518"/>
      <c r="D23" s="519"/>
      <c r="F23" s="520"/>
      <c r="H23" s="520"/>
      <c r="I23" s="546"/>
      <c r="J23" s="546"/>
      <c r="K23" s="546"/>
      <c r="L23" s="546"/>
      <c r="M23" s="546"/>
      <c r="N23" s="521"/>
      <c r="O23" s="538"/>
      <c r="P23" s="538"/>
      <c r="Q23" s="538"/>
      <c r="R23" s="538"/>
      <c r="S23" s="538"/>
      <c r="T23" s="538"/>
      <c r="U23" s="538"/>
      <c r="V23" s="538"/>
      <c r="W23" s="538"/>
      <c r="X23" s="538"/>
      <c r="Y23" s="538"/>
      <c r="Z23" s="538"/>
      <c r="AA23" s="538"/>
      <c r="AB23" s="538"/>
      <c r="AC23" s="538"/>
    </row>
    <row r="24" spans="2:30" ht="12" customHeight="1">
      <c r="N24" s="496"/>
      <c r="O24" s="534" t="s">
        <v>492</v>
      </c>
      <c r="P24" s="534" t="s">
        <v>493</v>
      </c>
      <c r="Q24" s="534" t="s">
        <v>492</v>
      </c>
      <c r="R24" s="534" t="s">
        <v>493</v>
      </c>
      <c r="S24" s="534" t="s">
        <v>492</v>
      </c>
      <c r="T24" s="534" t="s">
        <v>493</v>
      </c>
      <c r="U24" s="534" t="s">
        <v>492</v>
      </c>
      <c r="V24" s="534" t="s">
        <v>493</v>
      </c>
      <c r="W24" s="534" t="s">
        <v>492</v>
      </c>
      <c r="Y24" s="534" t="s">
        <v>481</v>
      </c>
      <c r="Z24" s="534" t="s">
        <v>481</v>
      </c>
      <c r="AA24" s="534" t="s">
        <v>481</v>
      </c>
      <c r="AB24" s="534" t="s">
        <v>481</v>
      </c>
      <c r="AC24" s="534" t="s">
        <v>481</v>
      </c>
    </row>
    <row r="25" spans="2:30" ht="12" customHeight="1">
      <c r="F25" s="501"/>
      <c r="G25" s="507" t="s">
        <v>482</v>
      </c>
      <c r="H25" s="501"/>
      <c r="I25" s="544"/>
      <c r="J25" s="544"/>
      <c r="K25" s="544"/>
      <c r="L25" s="544"/>
      <c r="M25" s="544"/>
      <c r="N25" s="502"/>
      <c r="O25" s="535" t="s">
        <v>77</v>
      </c>
      <c r="P25" s="535" t="s">
        <v>494</v>
      </c>
      <c r="Q25" s="535" t="s">
        <v>77</v>
      </c>
      <c r="R25" s="535" t="s">
        <v>77</v>
      </c>
      <c r="S25" s="535" t="s">
        <v>77</v>
      </c>
      <c r="T25" s="535" t="s">
        <v>77</v>
      </c>
      <c r="U25" s="535" t="s">
        <v>77</v>
      </c>
      <c r="V25" s="535" t="s">
        <v>77</v>
      </c>
      <c r="W25" s="535" t="s">
        <v>77</v>
      </c>
      <c r="X25" s="535"/>
      <c r="Y25" s="535" t="s">
        <v>77</v>
      </c>
      <c r="Z25" s="535" t="s">
        <v>77</v>
      </c>
      <c r="AA25" s="535" t="s">
        <v>77</v>
      </c>
      <c r="AB25" s="535" t="s">
        <v>77</v>
      </c>
      <c r="AC25" s="535" t="s">
        <v>77</v>
      </c>
    </row>
    <row r="26" spans="2:30" ht="12" customHeight="1">
      <c r="C26" s="492" t="s">
        <v>496</v>
      </c>
      <c r="D26" s="486">
        <f>D16+1</f>
        <v>2021</v>
      </c>
      <c r="F26" s="524"/>
      <c r="G26" s="507" t="s">
        <v>483</v>
      </c>
      <c r="H26" s="524"/>
      <c r="I26" s="547"/>
      <c r="J26" s="547"/>
      <c r="K26" s="547"/>
      <c r="L26" s="547"/>
      <c r="M26" s="547"/>
      <c r="N26" s="525"/>
      <c r="O26" s="539">
        <f>D26</f>
        <v>2021</v>
      </c>
      <c r="P26" s="539">
        <f>O26</f>
        <v>2021</v>
      </c>
      <c r="Q26" s="539">
        <f>P26+1</f>
        <v>2022</v>
      </c>
      <c r="R26" s="539">
        <f>Q26</f>
        <v>2022</v>
      </c>
      <c r="S26" s="539">
        <f>R26+1</f>
        <v>2023</v>
      </c>
      <c r="T26" s="539">
        <f t="shared" ref="T26" si="24">S26</f>
        <v>2023</v>
      </c>
      <c r="U26" s="539">
        <f t="shared" ref="U26" si="25">T26+1</f>
        <v>2024</v>
      </c>
      <c r="V26" s="539">
        <f>U26</f>
        <v>2024</v>
      </c>
      <c r="W26" s="539">
        <f t="shared" ref="W26" si="26">V26+1</f>
        <v>2025</v>
      </c>
      <c r="X26" s="540"/>
      <c r="Y26" s="539">
        <f>O26</f>
        <v>2021</v>
      </c>
      <c r="Z26" s="539">
        <f>Y26+1</f>
        <v>2022</v>
      </c>
      <c r="AA26" s="539">
        <f t="shared" ref="AA26:AC26" si="27">Z26+1</f>
        <v>2023</v>
      </c>
      <c r="AB26" s="539">
        <f t="shared" si="27"/>
        <v>2024</v>
      </c>
      <c r="AC26" s="539">
        <f t="shared" si="27"/>
        <v>2025</v>
      </c>
    </row>
    <row r="27" spans="2:30" ht="13.8">
      <c r="B27" s="517"/>
      <c r="C27" s="518" t="s">
        <v>495</v>
      </c>
      <c r="D27" s="627">
        <v>0</v>
      </c>
      <c r="F27" s="520"/>
      <c r="G27" s="628">
        <v>0</v>
      </c>
      <c r="H27" s="520"/>
      <c r="I27" s="546"/>
      <c r="J27" s="546"/>
      <c r="K27" s="546">
        <f>O27+Y27</f>
        <v>0</v>
      </c>
      <c r="L27" s="546">
        <f>Q27+Z27</f>
        <v>0</v>
      </c>
      <c r="M27" s="546">
        <f>S27+AA27</f>
        <v>0</v>
      </c>
      <c r="N27" s="521"/>
      <c r="O27" s="538">
        <v>0</v>
      </c>
      <c r="P27" s="538">
        <f>IF($D27-O27&lt;0,0,$D27-O27)</f>
        <v>0</v>
      </c>
      <c r="Q27" s="538">
        <f>IF(P27&gt;0,$D27/$G27,0)</f>
        <v>0</v>
      </c>
      <c r="R27" s="538">
        <f>IF($D27-O27-Q27&lt;0,0,$D27-O27-Q27)</f>
        <v>0</v>
      </c>
      <c r="S27" s="538">
        <f>IF(R27&gt;0,$D27/$G27,0)</f>
        <v>0</v>
      </c>
      <c r="T27" s="538">
        <f>IF($D27-O27-Q27-S27&lt;0,0,$D27-O27-Q27-S27)</f>
        <v>0</v>
      </c>
      <c r="U27" s="538">
        <f>IF(T27&gt;0,$D27/$G27,0)</f>
        <v>0</v>
      </c>
      <c r="V27" s="538">
        <f>IF($D27-O27-Q27-S27-U27&lt;0,0,$D27-O27-Q27-S27-U27)</f>
        <v>0</v>
      </c>
      <c r="W27" s="538">
        <f>IF(V27&gt;0,$D27/$G27,0)</f>
        <v>0</v>
      </c>
      <c r="X27" s="538"/>
      <c r="Y27" s="538">
        <f>Y$3*D27</f>
        <v>0</v>
      </c>
      <c r="Z27" s="538">
        <f>Z$3*P27</f>
        <v>0</v>
      </c>
      <c r="AA27" s="538">
        <f>AA$3*R27</f>
        <v>0</v>
      </c>
      <c r="AB27" s="538">
        <f>AB$3*T27</f>
        <v>0</v>
      </c>
      <c r="AC27" s="538">
        <f>AC$3*V27</f>
        <v>0</v>
      </c>
      <c r="AD27" s="584"/>
    </row>
    <row r="28" spans="2:30" ht="13.8">
      <c r="B28" s="517"/>
      <c r="C28" s="518" t="s">
        <v>495</v>
      </c>
      <c r="D28" s="627">
        <v>0</v>
      </c>
      <c r="F28" s="520"/>
      <c r="G28" s="629">
        <v>0</v>
      </c>
      <c r="H28" s="520"/>
      <c r="I28" s="546"/>
      <c r="J28" s="546"/>
      <c r="K28" s="546">
        <f t="shared" ref="K28:K31" si="28">O28+Y28</f>
        <v>0</v>
      </c>
      <c r="L28" s="546">
        <f t="shared" ref="L28:L31" si="29">Q28+Z28</f>
        <v>0</v>
      </c>
      <c r="M28" s="546">
        <f t="shared" ref="M28:M31" si="30">S28+AA28</f>
        <v>0</v>
      </c>
      <c r="N28" s="521"/>
      <c r="O28" s="538">
        <v>0</v>
      </c>
      <c r="P28" s="538">
        <f>IF($D28-O28&lt;0,0,$D28-O28)</f>
        <v>0</v>
      </c>
      <c r="Q28" s="538">
        <f>IF(P28&gt;0,$D28/$G28,0)</f>
        <v>0</v>
      </c>
      <c r="R28" s="538">
        <f>IF($D28-O28-Q28&lt;0,0,$D28-O28-Q28)</f>
        <v>0</v>
      </c>
      <c r="S28" s="538">
        <f>IF(R28&gt;0,$D28/$G28,0)</f>
        <v>0</v>
      </c>
      <c r="T28" s="538">
        <f>IF($D28-O28-Q28-S28&lt;0,0,$D28-O28-Q28-S28)</f>
        <v>0</v>
      </c>
      <c r="U28" s="538">
        <f>IF(T28&gt;0,$D28/$G28,0)</f>
        <v>0</v>
      </c>
      <c r="V28" s="538">
        <f>IF($D28-O28-Q28-S28-U28&lt;0,0,$D28-O28-Q28-S28-U28)</f>
        <v>0</v>
      </c>
      <c r="W28" s="538">
        <f>IF(V28&gt;0,$D28/$G28,0)</f>
        <v>0</v>
      </c>
      <c r="X28" s="538"/>
      <c r="Y28" s="538">
        <f>Y$3*D28</f>
        <v>0</v>
      </c>
      <c r="Z28" s="538">
        <f>Z$3*P28</f>
        <v>0</v>
      </c>
      <c r="AA28" s="538">
        <f>AA$3*R28</f>
        <v>0</v>
      </c>
      <c r="AB28" s="538">
        <f>AB$3*T28</f>
        <v>0</v>
      </c>
      <c r="AC28" s="538">
        <f>AC$3*V28</f>
        <v>0</v>
      </c>
    </row>
    <row r="29" spans="2:30" ht="13.8">
      <c r="B29" s="517"/>
      <c r="C29" s="518" t="s">
        <v>495</v>
      </c>
      <c r="D29" s="627">
        <v>0</v>
      </c>
      <c r="F29" s="520"/>
      <c r="G29" s="629">
        <v>0</v>
      </c>
      <c r="H29" s="520"/>
      <c r="I29" s="546"/>
      <c r="J29" s="546"/>
      <c r="K29" s="546">
        <f t="shared" si="28"/>
        <v>0</v>
      </c>
      <c r="L29" s="546">
        <f t="shared" si="29"/>
        <v>0</v>
      </c>
      <c r="M29" s="546">
        <f t="shared" si="30"/>
        <v>0</v>
      </c>
      <c r="N29" s="521"/>
      <c r="O29" s="538">
        <v>0</v>
      </c>
      <c r="P29" s="538">
        <f>IF($D29-O29&lt;0,0,$D29-O29)</f>
        <v>0</v>
      </c>
      <c r="Q29" s="538">
        <f>IF(P29&gt;0,$D29/$G29,0)</f>
        <v>0</v>
      </c>
      <c r="R29" s="538">
        <f>IF($D29-O29-Q29&lt;0,0,$D29-O29-Q29)</f>
        <v>0</v>
      </c>
      <c r="S29" s="538">
        <f>IF(R29&gt;0,$D29/$G29,0)</f>
        <v>0</v>
      </c>
      <c r="T29" s="538">
        <f>IF($D29-O29-Q29-S29&lt;0,0,$D29-O29-Q29-S29)</f>
        <v>0</v>
      </c>
      <c r="U29" s="538">
        <f>IF(T29&gt;0,$D29/$G29,0)</f>
        <v>0</v>
      </c>
      <c r="V29" s="538">
        <f>IF($D29-O29-Q29-S29-U29&lt;0,0,$D29-O29-Q29-S29-U29)</f>
        <v>0</v>
      </c>
      <c r="W29" s="538">
        <f>IF(V29&gt;0,$D29/$G29,0)</f>
        <v>0</v>
      </c>
      <c r="X29" s="538"/>
      <c r="Y29" s="538">
        <f>Y$3*D29</f>
        <v>0</v>
      </c>
      <c r="Z29" s="538">
        <f>Z$3*P29</f>
        <v>0</v>
      </c>
      <c r="AA29" s="538">
        <f>AA$3*R29</f>
        <v>0</v>
      </c>
      <c r="AB29" s="538">
        <f>AB$3*T29</f>
        <v>0</v>
      </c>
      <c r="AC29" s="538">
        <f>AC$3*V29</f>
        <v>0</v>
      </c>
    </row>
    <row r="30" spans="2:30" ht="13.8">
      <c r="B30" s="517"/>
      <c r="C30" s="518" t="s">
        <v>495</v>
      </c>
      <c r="D30" s="627">
        <v>0</v>
      </c>
      <c r="F30" s="520"/>
      <c r="G30" s="629">
        <v>0</v>
      </c>
      <c r="H30" s="520"/>
      <c r="I30" s="546"/>
      <c r="J30" s="546"/>
      <c r="K30" s="546">
        <f t="shared" si="28"/>
        <v>0</v>
      </c>
      <c r="L30" s="546">
        <f t="shared" si="29"/>
        <v>0</v>
      </c>
      <c r="M30" s="546">
        <f t="shared" si="30"/>
        <v>0</v>
      </c>
      <c r="N30" s="521"/>
      <c r="O30" s="538">
        <v>0</v>
      </c>
      <c r="P30" s="538">
        <f>IF($D30-O30&lt;0,0,$D30-O30)</f>
        <v>0</v>
      </c>
      <c r="Q30" s="538">
        <f>IF(P30&gt;0,$D30/$G30,0)</f>
        <v>0</v>
      </c>
      <c r="R30" s="538">
        <f>IF($D30-O30-Q30&lt;0,0,$D30-O30-Q30)</f>
        <v>0</v>
      </c>
      <c r="S30" s="538">
        <f>IF(R30&gt;0,$D30/$G30,0)</f>
        <v>0</v>
      </c>
      <c r="T30" s="538">
        <f>IF($D30-O30-Q30-S30&lt;0,0,$D30-O30-Q30-S30)</f>
        <v>0</v>
      </c>
      <c r="U30" s="538">
        <f>IF(T30&gt;0,$D30/$G30,0)</f>
        <v>0</v>
      </c>
      <c r="V30" s="538">
        <f>IF($D30-O30-Q30-S30-U30&lt;0,0,$D30-O30-Q30-S30-U30)</f>
        <v>0</v>
      </c>
      <c r="W30" s="538">
        <f>IF(V30&gt;0,$D30/$G30,0)</f>
        <v>0</v>
      </c>
      <c r="X30" s="538"/>
      <c r="Y30" s="538">
        <f>Y$3*D30</f>
        <v>0</v>
      </c>
      <c r="Z30" s="538">
        <f>Z$3*P30</f>
        <v>0</v>
      </c>
      <c r="AA30" s="538">
        <f>AA$3*R30</f>
        <v>0</v>
      </c>
      <c r="AB30" s="538">
        <f>AB$3*T30</f>
        <v>0</v>
      </c>
      <c r="AC30" s="538">
        <f>AC$3*V30</f>
        <v>0</v>
      </c>
    </row>
    <row r="31" spans="2:30" ht="13.8">
      <c r="B31" s="517"/>
      <c r="C31" s="518" t="s">
        <v>495</v>
      </c>
      <c r="D31" s="627">
        <v>0</v>
      </c>
      <c r="F31" s="520"/>
      <c r="G31" s="629">
        <v>0</v>
      </c>
      <c r="H31" s="520"/>
      <c r="I31" s="546"/>
      <c r="J31" s="546"/>
      <c r="K31" s="546">
        <f t="shared" si="28"/>
        <v>0</v>
      </c>
      <c r="L31" s="546">
        <f t="shared" si="29"/>
        <v>0</v>
      </c>
      <c r="M31" s="546">
        <f t="shared" si="30"/>
        <v>0</v>
      </c>
      <c r="N31" s="521"/>
      <c r="O31" s="538">
        <v>0</v>
      </c>
      <c r="P31" s="538">
        <f>IF($D31-O31&lt;0,0,$D31-O31)</f>
        <v>0</v>
      </c>
      <c r="Q31" s="538">
        <f>IF(P31&gt;0,$D31/$G31,0)</f>
        <v>0</v>
      </c>
      <c r="R31" s="538">
        <f>IF($D31-O31-Q31&lt;0,0,$D31-O31-Q31)</f>
        <v>0</v>
      </c>
      <c r="S31" s="538">
        <f>IF(R31&gt;0,$D31/$G31,0)</f>
        <v>0</v>
      </c>
      <c r="T31" s="538">
        <f>IF($D31-O31-Q31-S31&lt;0,0,$D31-O31-Q31-S31)</f>
        <v>0</v>
      </c>
      <c r="U31" s="538">
        <f>IF(T31&gt;0,$D31/$G31,0)</f>
        <v>0</v>
      </c>
      <c r="V31" s="538">
        <f>IF($D31-O31-Q31-S31-U31&lt;0,0,$D31-O31-Q31-S31-U31)</f>
        <v>0</v>
      </c>
      <c r="W31" s="538">
        <f>IF(V31&gt;0,$D31/$G31,0)</f>
        <v>0</v>
      </c>
      <c r="X31" s="538"/>
      <c r="Y31" s="538">
        <f>Y$3*D31</f>
        <v>0</v>
      </c>
      <c r="Z31" s="538">
        <f>Z$3*P31</f>
        <v>0</v>
      </c>
      <c r="AA31" s="538">
        <f>AA$3*R31</f>
        <v>0</v>
      </c>
      <c r="AB31" s="538">
        <f>AB$3*T31</f>
        <v>0</v>
      </c>
      <c r="AC31" s="538">
        <f>AC$3*V31</f>
        <v>0</v>
      </c>
    </row>
    <row r="32" spans="2:30" ht="13.8">
      <c r="B32" s="517"/>
      <c r="C32" s="518"/>
      <c r="D32" s="519"/>
      <c r="F32" s="520"/>
      <c r="H32" s="520"/>
      <c r="I32" s="546"/>
      <c r="J32" s="546"/>
      <c r="K32" s="546"/>
      <c r="L32" s="546"/>
      <c r="M32" s="546"/>
      <c r="N32" s="521"/>
      <c r="O32" s="538"/>
      <c r="P32" s="538"/>
      <c r="Q32" s="538"/>
      <c r="R32" s="538"/>
      <c r="S32" s="538"/>
      <c r="T32" s="538"/>
      <c r="U32" s="538"/>
      <c r="V32" s="538"/>
      <c r="W32" s="538"/>
      <c r="X32" s="538"/>
      <c r="Y32" s="538"/>
      <c r="Z32" s="538"/>
      <c r="AA32" s="538"/>
      <c r="AB32" s="538"/>
      <c r="AC32" s="538"/>
    </row>
    <row r="33" spans="2:30" ht="13.8">
      <c r="B33" s="517"/>
      <c r="C33" s="518"/>
      <c r="D33" s="519"/>
      <c r="F33" s="520"/>
      <c r="H33" s="520"/>
      <c r="I33" s="546"/>
      <c r="J33" s="546"/>
      <c r="K33" s="546"/>
      <c r="L33" s="546"/>
      <c r="M33" s="546"/>
      <c r="N33" s="521"/>
      <c r="O33" s="538"/>
      <c r="P33" s="538"/>
      <c r="Q33" s="538"/>
      <c r="R33" s="538"/>
      <c r="S33" s="538"/>
      <c r="T33" s="538"/>
      <c r="U33" s="538"/>
      <c r="V33" s="538"/>
      <c r="W33" s="538"/>
      <c r="X33" s="538"/>
      <c r="Y33" s="538"/>
      <c r="Z33" s="538"/>
      <c r="AA33" s="538"/>
      <c r="AB33" s="538"/>
      <c r="AC33" s="538"/>
    </row>
    <row r="34" spans="2:30" ht="12" customHeight="1">
      <c r="N34" s="496"/>
      <c r="O34" s="534" t="s">
        <v>492</v>
      </c>
      <c r="P34" s="534" t="s">
        <v>493</v>
      </c>
      <c r="Q34" s="534" t="s">
        <v>492</v>
      </c>
      <c r="R34" s="534" t="s">
        <v>493</v>
      </c>
      <c r="S34" s="534" t="s">
        <v>492</v>
      </c>
      <c r="T34" s="534" t="s">
        <v>493</v>
      </c>
      <c r="U34" s="534" t="s">
        <v>492</v>
      </c>
      <c r="V34" s="534" t="s">
        <v>493</v>
      </c>
      <c r="W34" s="534" t="s">
        <v>492</v>
      </c>
      <c r="Y34" s="534" t="s">
        <v>481</v>
      </c>
      <c r="Z34" s="534" t="s">
        <v>481</v>
      </c>
      <c r="AA34" s="534" t="s">
        <v>481</v>
      </c>
      <c r="AB34" s="534" t="s">
        <v>481</v>
      </c>
      <c r="AC34" s="534" t="s">
        <v>481</v>
      </c>
    </row>
    <row r="35" spans="2:30" ht="12" customHeight="1">
      <c r="F35" s="501"/>
      <c r="G35" s="507" t="s">
        <v>482</v>
      </c>
      <c r="H35" s="501"/>
      <c r="I35" s="544"/>
      <c r="J35" s="544"/>
      <c r="K35" s="544"/>
      <c r="L35" s="544"/>
      <c r="M35" s="544"/>
      <c r="N35" s="502"/>
      <c r="O35" s="535" t="s">
        <v>77</v>
      </c>
      <c r="P35" s="535" t="s">
        <v>494</v>
      </c>
      <c r="Q35" s="535" t="s">
        <v>77</v>
      </c>
      <c r="R35" s="535" t="s">
        <v>77</v>
      </c>
      <c r="S35" s="535" t="s">
        <v>77</v>
      </c>
      <c r="T35" s="535" t="s">
        <v>77</v>
      </c>
      <c r="U35" s="535" t="s">
        <v>77</v>
      </c>
      <c r="V35" s="535" t="s">
        <v>77</v>
      </c>
      <c r="W35" s="535" t="s">
        <v>77</v>
      </c>
      <c r="X35" s="535"/>
      <c r="Y35" s="535" t="s">
        <v>77</v>
      </c>
      <c r="Z35" s="535" t="s">
        <v>77</v>
      </c>
      <c r="AA35" s="535" t="s">
        <v>77</v>
      </c>
      <c r="AB35" s="535" t="s">
        <v>77</v>
      </c>
      <c r="AC35" s="535" t="s">
        <v>77</v>
      </c>
    </row>
    <row r="36" spans="2:30" ht="12" customHeight="1">
      <c r="C36" s="492" t="s">
        <v>496</v>
      </c>
      <c r="D36" s="486">
        <f>D26+1</f>
        <v>2022</v>
      </c>
      <c r="F36" s="524"/>
      <c r="G36" s="507" t="s">
        <v>483</v>
      </c>
      <c r="H36" s="524"/>
      <c r="I36" s="547"/>
      <c r="J36" s="547"/>
      <c r="K36" s="547"/>
      <c r="L36" s="547"/>
      <c r="M36" s="547"/>
      <c r="N36" s="525"/>
      <c r="O36" s="539">
        <f>D36</f>
        <v>2022</v>
      </c>
      <c r="P36" s="539">
        <f>O36</f>
        <v>2022</v>
      </c>
      <c r="Q36" s="539">
        <f>P36+1</f>
        <v>2023</v>
      </c>
      <c r="R36" s="539">
        <f>Q36</f>
        <v>2023</v>
      </c>
      <c r="S36" s="539">
        <f>R36+1</f>
        <v>2024</v>
      </c>
      <c r="T36" s="539">
        <f t="shared" ref="T36" si="31">S36</f>
        <v>2024</v>
      </c>
      <c r="U36" s="539">
        <f t="shared" ref="U36" si="32">T36+1</f>
        <v>2025</v>
      </c>
      <c r="V36" s="539">
        <f>U36</f>
        <v>2025</v>
      </c>
      <c r="W36" s="539">
        <f t="shared" ref="W36" si="33">V36+1</f>
        <v>2026</v>
      </c>
      <c r="X36" s="540"/>
      <c r="Y36" s="539">
        <f>O36</f>
        <v>2022</v>
      </c>
      <c r="Z36" s="539">
        <f>Y36+1</f>
        <v>2023</v>
      </c>
      <c r="AA36" s="539">
        <f t="shared" ref="AA36:AC36" si="34">Z36+1</f>
        <v>2024</v>
      </c>
      <c r="AB36" s="539">
        <f t="shared" si="34"/>
        <v>2025</v>
      </c>
      <c r="AC36" s="539">
        <f t="shared" si="34"/>
        <v>2026</v>
      </c>
    </row>
    <row r="37" spans="2:30" ht="13.8">
      <c r="B37" s="517"/>
      <c r="C37" s="518" t="s">
        <v>495</v>
      </c>
      <c r="D37" s="627">
        <v>0</v>
      </c>
      <c r="F37" s="520"/>
      <c r="G37" s="628">
        <v>0</v>
      </c>
      <c r="H37" s="520"/>
      <c r="I37" s="546"/>
      <c r="J37" s="546"/>
      <c r="K37" s="546"/>
      <c r="L37" s="546">
        <f>O37+Y37</f>
        <v>0</v>
      </c>
      <c r="M37" s="546">
        <f>Q37+Z37</f>
        <v>0</v>
      </c>
      <c r="N37" s="521"/>
      <c r="O37" s="538">
        <v>0</v>
      </c>
      <c r="P37" s="538">
        <f>IF($D37-O37&lt;0,0,$D37-O37)</f>
        <v>0</v>
      </c>
      <c r="Q37" s="538">
        <f>IF(P37&gt;0,$D37/$G37,0)</f>
        <v>0</v>
      </c>
      <c r="R37" s="538">
        <f>IF($D37-O37-Q37&lt;0,0,$D37-O37-Q37)</f>
        <v>0</v>
      </c>
      <c r="S37" s="538">
        <f>IF(R37&gt;0,$D37/$G37,0)</f>
        <v>0</v>
      </c>
      <c r="T37" s="538">
        <f>IF($D37-O37-Q37-S37&lt;0,0,$D37-O37-Q37-S37)</f>
        <v>0</v>
      </c>
      <c r="U37" s="538">
        <f>IF(T37&gt;0,$D37/$G37,0)</f>
        <v>0</v>
      </c>
      <c r="V37" s="538">
        <f>IF($D37-O37-Q37-S37-U37&lt;0,0,$D37-O37-Q37-S37-U37)</f>
        <v>0</v>
      </c>
      <c r="W37" s="538">
        <f>IF(V37&gt;0,$D37/$G37,0)</f>
        <v>0</v>
      </c>
      <c r="X37" s="538"/>
      <c r="Y37" s="538">
        <f>Y$3*D37</f>
        <v>0</v>
      </c>
      <c r="Z37" s="538">
        <f>Z$3*P37</f>
        <v>0</v>
      </c>
      <c r="AA37" s="538">
        <f>AA$3*R37</f>
        <v>0</v>
      </c>
      <c r="AB37" s="538">
        <f>AB$3*T37</f>
        <v>0</v>
      </c>
      <c r="AC37" s="538">
        <f>AC$3*V37</f>
        <v>0</v>
      </c>
      <c r="AD37" s="584"/>
    </row>
    <row r="38" spans="2:30" ht="13.8">
      <c r="B38" s="517"/>
      <c r="C38" s="518" t="s">
        <v>495</v>
      </c>
      <c r="D38" s="627">
        <v>0</v>
      </c>
      <c r="F38" s="520"/>
      <c r="G38" s="629">
        <v>0</v>
      </c>
      <c r="H38" s="520"/>
      <c r="I38" s="546"/>
      <c r="J38" s="546"/>
      <c r="K38" s="546"/>
      <c r="L38" s="546">
        <f t="shared" ref="L38:L41" si="35">O38+Y38</f>
        <v>0</v>
      </c>
      <c r="M38" s="546">
        <f t="shared" ref="M38:M41" si="36">Q38+Z38</f>
        <v>0</v>
      </c>
      <c r="N38" s="521"/>
      <c r="O38" s="538">
        <v>0</v>
      </c>
      <c r="P38" s="538">
        <f>IF($D38-O38&lt;0,0,$D38-O38)</f>
        <v>0</v>
      </c>
      <c r="Q38" s="538">
        <f>IF(P38&gt;0,$D38/$G38,0)</f>
        <v>0</v>
      </c>
      <c r="R38" s="538">
        <f>IF($D38-O38-Q38&lt;0,0,$D38-O38-Q38)</f>
        <v>0</v>
      </c>
      <c r="S38" s="538">
        <f>IF(R38&gt;0,$D38/$G38,0)</f>
        <v>0</v>
      </c>
      <c r="T38" s="538">
        <f>IF($D38-O38-Q38-S38&lt;0,0,$D38-O38-Q38-S38)</f>
        <v>0</v>
      </c>
      <c r="U38" s="538">
        <f>IF(T38&gt;0,$D38/$G38,0)</f>
        <v>0</v>
      </c>
      <c r="V38" s="538">
        <f>IF($D38-O38-Q38-S38-U38&lt;0,0,$D38-O38-Q38-S38-U38)</f>
        <v>0</v>
      </c>
      <c r="W38" s="538">
        <f>IF(V38&gt;0,$D38/$G38,0)</f>
        <v>0</v>
      </c>
      <c r="X38" s="538"/>
      <c r="Y38" s="538">
        <f>Y$3*D38</f>
        <v>0</v>
      </c>
      <c r="Z38" s="538">
        <f>Z$3*P38</f>
        <v>0</v>
      </c>
      <c r="AA38" s="538">
        <f>AA$3*R38</f>
        <v>0</v>
      </c>
      <c r="AB38" s="538">
        <f>AB$3*T38</f>
        <v>0</v>
      </c>
      <c r="AC38" s="538">
        <f>AC$3*V38</f>
        <v>0</v>
      </c>
    </row>
    <row r="39" spans="2:30" ht="13.8">
      <c r="B39" s="517"/>
      <c r="C39" s="518" t="s">
        <v>495</v>
      </c>
      <c r="D39" s="627">
        <v>0</v>
      </c>
      <c r="F39" s="520"/>
      <c r="G39" s="629">
        <v>0</v>
      </c>
      <c r="H39" s="520"/>
      <c r="I39" s="546"/>
      <c r="J39" s="546"/>
      <c r="K39" s="546"/>
      <c r="L39" s="546">
        <f t="shared" si="35"/>
        <v>0</v>
      </c>
      <c r="M39" s="546">
        <f t="shared" si="36"/>
        <v>0</v>
      </c>
      <c r="N39" s="521"/>
      <c r="O39" s="538">
        <v>0</v>
      </c>
      <c r="P39" s="538">
        <f>IF($D39-O39&lt;0,0,$D39-O39)</f>
        <v>0</v>
      </c>
      <c r="Q39" s="538">
        <f>IF(P39&gt;0,$D39/$G39,0)</f>
        <v>0</v>
      </c>
      <c r="R39" s="538">
        <f>IF($D39-O39-Q39&lt;0,0,$D39-O39-Q39)</f>
        <v>0</v>
      </c>
      <c r="S39" s="538">
        <f>IF(R39&gt;0,$D39/$G39,0)</f>
        <v>0</v>
      </c>
      <c r="T39" s="538">
        <f>IF($D39-O39-Q39-S39&lt;0,0,$D39-O39-Q39-S39)</f>
        <v>0</v>
      </c>
      <c r="U39" s="538">
        <f>IF(T39&gt;0,$D39/$G39,0)</f>
        <v>0</v>
      </c>
      <c r="V39" s="538">
        <f>IF($D39-O39-Q39-S39-U39&lt;0,0,$D39-O39-Q39-S39-U39)</f>
        <v>0</v>
      </c>
      <c r="W39" s="538">
        <f>IF(V39&gt;0,$D39/$G39,0)</f>
        <v>0</v>
      </c>
      <c r="X39" s="538"/>
      <c r="Y39" s="538">
        <f>Y$3*D39</f>
        <v>0</v>
      </c>
      <c r="Z39" s="538">
        <f>Z$3*P39</f>
        <v>0</v>
      </c>
      <c r="AA39" s="538">
        <f>AA$3*R39</f>
        <v>0</v>
      </c>
      <c r="AB39" s="538">
        <f>AB$3*T39</f>
        <v>0</v>
      </c>
      <c r="AC39" s="538">
        <f>AC$3*V39</f>
        <v>0</v>
      </c>
    </row>
    <row r="40" spans="2:30" ht="13.8">
      <c r="B40" s="517"/>
      <c r="C40" s="518" t="s">
        <v>495</v>
      </c>
      <c r="D40" s="627">
        <v>0</v>
      </c>
      <c r="F40" s="520"/>
      <c r="G40" s="629">
        <v>0</v>
      </c>
      <c r="H40" s="520"/>
      <c r="I40" s="546"/>
      <c r="J40" s="546"/>
      <c r="K40" s="546"/>
      <c r="L40" s="546">
        <f t="shared" si="35"/>
        <v>0</v>
      </c>
      <c r="M40" s="546">
        <f t="shared" si="36"/>
        <v>0</v>
      </c>
      <c r="N40" s="521"/>
      <c r="O40" s="538">
        <v>0</v>
      </c>
      <c r="P40" s="538">
        <f>IF($D40-O40&lt;0,0,$D40-O40)</f>
        <v>0</v>
      </c>
      <c r="Q40" s="538">
        <f>IF(P40&gt;0,$D40/$G40,0)</f>
        <v>0</v>
      </c>
      <c r="R40" s="538">
        <f>IF($D40-O40-Q40&lt;0,0,$D40-O40-Q40)</f>
        <v>0</v>
      </c>
      <c r="S40" s="538">
        <f>IF(R40&gt;0,$D40/$G40,0)</f>
        <v>0</v>
      </c>
      <c r="T40" s="538">
        <f>IF($D40-O40-Q40-S40&lt;0,0,$D40-O40-Q40-S40)</f>
        <v>0</v>
      </c>
      <c r="U40" s="538">
        <f>IF(T40&gt;0,$D40/$G40,0)</f>
        <v>0</v>
      </c>
      <c r="V40" s="538">
        <f>IF($D40-O40-Q40-S40-U40&lt;0,0,$D40-O40-Q40-S40-U40)</f>
        <v>0</v>
      </c>
      <c r="W40" s="538">
        <f>IF(V40&gt;0,$D40/$G40,0)</f>
        <v>0</v>
      </c>
      <c r="X40" s="538"/>
      <c r="Y40" s="538">
        <f>Y$3*D40</f>
        <v>0</v>
      </c>
      <c r="Z40" s="538">
        <f>Z$3*P40</f>
        <v>0</v>
      </c>
      <c r="AA40" s="538">
        <f>AA$3*R40</f>
        <v>0</v>
      </c>
      <c r="AB40" s="538">
        <f>AB$3*T40</f>
        <v>0</v>
      </c>
      <c r="AC40" s="538">
        <f>AC$3*V40</f>
        <v>0</v>
      </c>
    </row>
    <row r="41" spans="2:30" ht="13.8">
      <c r="B41" s="517"/>
      <c r="C41" s="518" t="s">
        <v>495</v>
      </c>
      <c r="D41" s="627">
        <v>0</v>
      </c>
      <c r="F41" s="520"/>
      <c r="G41" s="629">
        <v>0</v>
      </c>
      <c r="H41" s="520"/>
      <c r="I41" s="546"/>
      <c r="J41" s="546"/>
      <c r="K41" s="546"/>
      <c r="L41" s="546">
        <f t="shared" si="35"/>
        <v>0</v>
      </c>
      <c r="M41" s="546">
        <f t="shared" si="36"/>
        <v>0</v>
      </c>
      <c r="N41" s="521"/>
      <c r="O41" s="538">
        <v>0</v>
      </c>
      <c r="P41" s="538">
        <f>IF($D41-O41&lt;0,0,$D41-O41)</f>
        <v>0</v>
      </c>
      <c r="Q41" s="538">
        <f>IF(P41&gt;0,$D41/$G41,0)</f>
        <v>0</v>
      </c>
      <c r="R41" s="538">
        <f>IF($D41-O41-Q41&lt;0,0,$D41-O41-Q41)</f>
        <v>0</v>
      </c>
      <c r="S41" s="538">
        <f>IF(R41&gt;0,$D41/$G41,0)</f>
        <v>0</v>
      </c>
      <c r="T41" s="538">
        <f>IF($D41-O41-Q41-S41&lt;0,0,$D41-O41-Q41-S41)</f>
        <v>0</v>
      </c>
      <c r="U41" s="538">
        <f>IF(T41&gt;0,$D41/$G41,0)</f>
        <v>0</v>
      </c>
      <c r="V41" s="538">
        <f>IF($D41-O41-Q41-S41-U41&lt;0,0,$D41-O41-Q41-S41-U41)</f>
        <v>0</v>
      </c>
      <c r="W41" s="538">
        <f>IF(V41&gt;0,$D41/$G41,0)</f>
        <v>0</v>
      </c>
      <c r="X41" s="538"/>
      <c r="Y41" s="538">
        <f>Y$3*D41</f>
        <v>0</v>
      </c>
      <c r="Z41" s="538">
        <f>Z$3*P41</f>
        <v>0</v>
      </c>
      <c r="AA41" s="538">
        <f>AA$3*R41</f>
        <v>0</v>
      </c>
      <c r="AB41" s="538">
        <f>AB$3*T41</f>
        <v>0</v>
      </c>
      <c r="AC41" s="538">
        <f>AC$3*V41</f>
        <v>0</v>
      </c>
    </row>
    <row r="42" spans="2:30" ht="13.8">
      <c r="B42" s="517"/>
      <c r="C42" s="518"/>
      <c r="D42" s="519"/>
      <c r="F42" s="520"/>
      <c r="H42" s="520"/>
      <c r="I42" s="546"/>
      <c r="J42" s="546"/>
      <c r="K42" s="546"/>
      <c r="L42" s="546"/>
      <c r="M42" s="546"/>
      <c r="N42" s="521"/>
      <c r="O42" s="538"/>
      <c r="P42" s="538"/>
      <c r="Q42" s="538"/>
      <c r="R42" s="538"/>
      <c r="S42" s="538"/>
      <c r="T42" s="538"/>
      <c r="U42" s="538"/>
      <c r="V42" s="538"/>
      <c r="W42" s="538"/>
      <c r="X42" s="538"/>
      <c r="Y42" s="538"/>
      <c r="Z42" s="538"/>
      <c r="AA42" s="538"/>
      <c r="AB42" s="538"/>
      <c r="AC42" s="538"/>
    </row>
    <row r="43" spans="2:30" ht="13.8">
      <c r="B43" s="517"/>
      <c r="C43" s="518"/>
      <c r="D43" s="519"/>
      <c r="F43" s="520"/>
      <c r="H43" s="520"/>
      <c r="I43" s="546"/>
      <c r="J43" s="546"/>
      <c r="K43" s="546"/>
      <c r="L43" s="546"/>
      <c r="M43" s="546"/>
      <c r="N43" s="521"/>
      <c r="O43" s="538"/>
      <c r="P43" s="538"/>
      <c r="Q43" s="538"/>
      <c r="R43" s="538"/>
      <c r="S43" s="538"/>
      <c r="T43" s="538"/>
      <c r="U43" s="538"/>
      <c r="V43" s="538"/>
      <c r="W43" s="538"/>
      <c r="X43" s="538"/>
      <c r="Y43" s="538"/>
      <c r="Z43" s="538"/>
      <c r="AA43" s="538"/>
      <c r="AB43" s="538"/>
      <c r="AC43" s="538"/>
    </row>
    <row r="44" spans="2:30" ht="12" customHeight="1">
      <c r="N44" s="496"/>
      <c r="O44" s="534" t="s">
        <v>492</v>
      </c>
      <c r="P44" s="534" t="s">
        <v>493</v>
      </c>
      <c r="Q44" s="534" t="s">
        <v>492</v>
      </c>
      <c r="R44" s="534" t="s">
        <v>493</v>
      </c>
      <c r="S44" s="534" t="s">
        <v>492</v>
      </c>
      <c r="T44" s="534" t="s">
        <v>493</v>
      </c>
      <c r="U44" s="534" t="s">
        <v>492</v>
      </c>
      <c r="V44" s="534" t="s">
        <v>493</v>
      </c>
      <c r="W44" s="534" t="s">
        <v>492</v>
      </c>
      <c r="Y44" s="534" t="s">
        <v>481</v>
      </c>
      <c r="Z44" s="534" t="s">
        <v>481</v>
      </c>
      <c r="AA44" s="534" t="s">
        <v>481</v>
      </c>
      <c r="AB44" s="534" t="s">
        <v>481</v>
      </c>
      <c r="AC44" s="534" t="s">
        <v>481</v>
      </c>
    </row>
    <row r="45" spans="2:30" ht="12" customHeight="1">
      <c r="F45" s="501"/>
      <c r="G45" s="507" t="s">
        <v>482</v>
      </c>
      <c r="H45" s="501"/>
      <c r="I45" s="544"/>
      <c r="J45" s="544"/>
      <c r="K45" s="544"/>
      <c r="L45" s="544"/>
      <c r="M45" s="544"/>
      <c r="N45" s="502"/>
      <c r="O45" s="535" t="s">
        <v>77</v>
      </c>
      <c r="P45" s="535" t="s">
        <v>494</v>
      </c>
      <c r="Q45" s="535" t="s">
        <v>77</v>
      </c>
      <c r="R45" s="535" t="s">
        <v>77</v>
      </c>
      <c r="S45" s="535" t="s">
        <v>77</v>
      </c>
      <c r="T45" s="535" t="s">
        <v>77</v>
      </c>
      <c r="U45" s="535" t="s">
        <v>77</v>
      </c>
      <c r="V45" s="535" t="s">
        <v>77</v>
      </c>
      <c r="W45" s="535" t="s">
        <v>77</v>
      </c>
      <c r="X45" s="535"/>
      <c r="Y45" s="535" t="s">
        <v>77</v>
      </c>
      <c r="Z45" s="535" t="s">
        <v>77</v>
      </c>
      <c r="AA45" s="535" t="s">
        <v>77</v>
      </c>
      <c r="AB45" s="535" t="s">
        <v>77</v>
      </c>
      <c r="AC45" s="535" t="s">
        <v>77</v>
      </c>
    </row>
    <row r="46" spans="2:30" ht="12" customHeight="1">
      <c r="C46" s="492" t="s">
        <v>496</v>
      </c>
      <c r="D46" s="486">
        <f>D36+1</f>
        <v>2023</v>
      </c>
      <c r="F46" s="524"/>
      <c r="G46" s="507" t="s">
        <v>483</v>
      </c>
      <c r="H46" s="524"/>
      <c r="I46" s="547"/>
      <c r="J46" s="547"/>
      <c r="K46" s="547"/>
      <c r="L46" s="547"/>
      <c r="M46" s="547"/>
      <c r="N46" s="525"/>
      <c r="O46" s="539">
        <f>D46</f>
        <v>2023</v>
      </c>
      <c r="P46" s="539">
        <f>O46</f>
        <v>2023</v>
      </c>
      <c r="Q46" s="539">
        <f>P46+1</f>
        <v>2024</v>
      </c>
      <c r="R46" s="539">
        <f>Q46</f>
        <v>2024</v>
      </c>
      <c r="S46" s="539">
        <f>R46+1</f>
        <v>2025</v>
      </c>
      <c r="T46" s="539">
        <f t="shared" ref="T46" si="37">S46</f>
        <v>2025</v>
      </c>
      <c r="U46" s="539">
        <f t="shared" ref="U46" si="38">T46+1</f>
        <v>2026</v>
      </c>
      <c r="V46" s="539">
        <f>U46</f>
        <v>2026</v>
      </c>
      <c r="W46" s="539">
        <f t="shared" ref="W46" si="39">V46+1</f>
        <v>2027</v>
      </c>
      <c r="X46" s="540"/>
      <c r="Y46" s="539">
        <f>O46</f>
        <v>2023</v>
      </c>
      <c r="Z46" s="539">
        <f>Y46+1</f>
        <v>2024</v>
      </c>
      <c r="AA46" s="539">
        <f t="shared" ref="AA46:AC46" si="40">Z46+1</f>
        <v>2025</v>
      </c>
      <c r="AB46" s="539">
        <f t="shared" si="40"/>
        <v>2026</v>
      </c>
      <c r="AC46" s="539">
        <f t="shared" si="40"/>
        <v>2027</v>
      </c>
    </row>
    <row r="47" spans="2:30" ht="13.8">
      <c r="B47" s="517"/>
      <c r="C47" s="518" t="s">
        <v>495</v>
      </c>
      <c r="D47" s="627">
        <v>0</v>
      </c>
      <c r="F47" s="520"/>
      <c r="G47" s="628">
        <v>0</v>
      </c>
      <c r="H47" s="520"/>
      <c r="I47" s="546"/>
      <c r="J47" s="546"/>
      <c r="K47" s="546"/>
      <c r="L47" s="546"/>
      <c r="M47" s="546">
        <f>O47+Y47</f>
        <v>0</v>
      </c>
      <c r="N47" s="521"/>
      <c r="O47" s="538">
        <v>0</v>
      </c>
      <c r="P47" s="538">
        <f>IF($D47-O47&lt;0,0,$D47-O47)</f>
        <v>0</v>
      </c>
      <c r="Q47" s="538">
        <f>IF(P47&gt;0,$D47/$G47,0)</f>
        <v>0</v>
      </c>
      <c r="R47" s="538">
        <f>IF($D47-O47-Q47&lt;0,0,$D47-O47-Q47)</f>
        <v>0</v>
      </c>
      <c r="S47" s="538">
        <f>IF(R47&gt;0,$D47/$G47,0)</f>
        <v>0</v>
      </c>
      <c r="T47" s="538">
        <f>IF($D47-O47-Q47-S47&lt;0,0,$D47-O47-Q47-S47)</f>
        <v>0</v>
      </c>
      <c r="U47" s="538">
        <f>IF(T47&gt;0,$D47/$G47,0)</f>
        <v>0</v>
      </c>
      <c r="V47" s="538">
        <f>IF($D47-O47-Q47-S47-U47&lt;0,0,$D47-O47-Q47-S47-U47)</f>
        <v>0</v>
      </c>
      <c r="W47" s="538">
        <f>IF(V47&gt;0,$D47/$G47,0)</f>
        <v>0</v>
      </c>
      <c r="X47" s="538"/>
      <c r="Y47" s="538">
        <f>Y$3*D47</f>
        <v>0</v>
      </c>
      <c r="Z47" s="538">
        <f>Z$3*P47</f>
        <v>0</v>
      </c>
      <c r="AA47" s="538">
        <f>AA$3*R47</f>
        <v>0</v>
      </c>
      <c r="AB47" s="538">
        <f>AB$3*T47</f>
        <v>0</v>
      </c>
      <c r="AC47" s="538">
        <f>AC$3*V47</f>
        <v>0</v>
      </c>
      <c r="AD47" s="584"/>
    </row>
    <row r="48" spans="2:30" ht="13.8">
      <c r="B48" s="517"/>
      <c r="C48" s="518" t="s">
        <v>495</v>
      </c>
      <c r="D48" s="627">
        <v>0</v>
      </c>
      <c r="F48" s="520"/>
      <c r="G48" s="629">
        <v>0</v>
      </c>
      <c r="H48" s="520"/>
      <c r="I48" s="546"/>
      <c r="J48" s="546"/>
      <c r="K48" s="546"/>
      <c r="L48" s="546"/>
      <c r="M48" s="546">
        <f t="shared" ref="M48:M51" si="41">O48+Y48</f>
        <v>0</v>
      </c>
      <c r="N48" s="521"/>
      <c r="O48" s="538">
        <v>0</v>
      </c>
      <c r="P48" s="538">
        <f>IF($D48-O48&lt;0,0,$D48-O48)</f>
        <v>0</v>
      </c>
      <c r="Q48" s="538">
        <f>IF(P48&gt;0,$D48/$G48,0)</f>
        <v>0</v>
      </c>
      <c r="R48" s="538">
        <f>IF($D48-O48-Q48&lt;0,0,$D48-O48-Q48)</f>
        <v>0</v>
      </c>
      <c r="S48" s="538">
        <f>IF(R48&gt;0,$D48/$G48,0)</f>
        <v>0</v>
      </c>
      <c r="T48" s="538">
        <f>IF($D48-O48-Q48-S48&lt;0,0,$D48-O48-Q48-S48)</f>
        <v>0</v>
      </c>
      <c r="U48" s="538">
        <f>IF(T48&gt;0,$D48/$G48,0)</f>
        <v>0</v>
      </c>
      <c r="V48" s="538">
        <f>IF($D48-O48-Q48-S48-U48&lt;0,0,$D48-O48-Q48-S48-U48)</f>
        <v>0</v>
      </c>
      <c r="W48" s="538">
        <f>IF(V48&gt;0,$D48/$G48,0)</f>
        <v>0</v>
      </c>
      <c r="X48" s="538"/>
      <c r="Y48" s="538">
        <f>Y$3*D48</f>
        <v>0</v>
      </c>
      <c r="Z48" s="538">
        <f>Z$3*P48</f>
        <v>0</v>
      </c>
      <c r="AA48" s="538">
        <f>AA$3*R48</f>
        <v>0</v>
      </c>
      <c r="AB48" s="538">
        <f>AB$3*T48</f>
        <v>0</v>
      </c>
      <c r="AC48" s="538">
        <f>AC$3*V48</f>
        <v>0</v>
      </c>
    </row>
    <row r="49" spans="1:44" ht="13.8">
      <c r="B49" s="517"/>
      <c r="C49" s="518" t="s">
        <v>495</v>
      </c>
      <c r="D49" s="627">
        <v>0</v>
      </c>
      <c r="F49" s="520"/>
      <c r="G49" s="629">
        <v>0</v>
      </c>
      <c r="H49" s="520"/>
      <c r="I49" s="546"/>
      <c r="J49" s="546"/>
      <c r="K49" s="546"/>
      <c r="L49" s="546"/>
      <c r="M49" s="546">
        <f t="shared" si="41"/>
        <v>0</v>
      </c>
      <c r="N49" s="521"/>
      <c r="O49" s="538">
        <v>0</v>
      </c>
      <c r="P49" s="538">
        <f>IF($D49-O49&lt;0,0,$D49-O49)</f>
        <v>0</v>
      </c>
      <c r="Q49" s="538">
        <f>IF(P49&gt;0,$D49/$G49,0)</f>
        <v>0</v>
      </c>
      <c r="R49" s="538">
        <f>IF($D49-O49-Q49&lt;0,0,$D49-O49-Q49)</f>
        <v>0</v>
      </c>
      <c r="S49" s="538">
        <f>IF(R49&gt;0,$D49/$G49,0)</f>
        <v>0</v>
      </c>
      <c r="T49" s="538">
        <f>IF($D49-O49-Q49-S49&lt;0,0,$D49-O49-Q49-S49)</f>
        <v>0</v>
      </c>
      <c r="U49" s="538">
        <f>IF(T49&gt;0,$D49/$G49,0)</f>
        <v>0</v>
      </c>
      <c r="V49" s="538">
        <f>IF($D49-O49-Q49-S49-U49&lt;0,0,$D49-O49-Q49-S49-U49)</f>
        <v>0</v>
      </c>
      <c r="W49" s="538">
        <f>IF(V49&gt;0,$D49/$G49,0)</f>
        <v>0</v>
      </c>
      <c r="X49" s="538"/>
      <c r="Y49" s="538">
        <f>Y$3*D49</f>
        <v>0</v>
      </c>
      <c r="Z49" s="538">
        <f>Z$3*P49</f>
        <v>0</v>
      </c>
      <c r="AA49" s="538">
        <f>AA$3*R49</f>
        <v>0</v>
      </c>
      <c r="AB49" s="538">
        <f>AB$3*T49</f>
        <v>0</v>
      </c>
      <c r="AC49" s="538">
        <f>AC$3*V49</f>
        <v>0</v>
      </c>
    </row>
    <row r="50" spans="1:44" ht="13.8">
      <c r="B50" s="517"/>
      <c r="C50" s="518" t="s">
        <v>495</v>
      </c>
      <c r="D50" s="627">
        <v>0</v>
      </c>
      <c r="F50" s="520"/>
      <c r="G50" s="629">
        <v>0</v>
      </c>
      <c r="H50" s="520"/>
      <c r="I50" s="546"/>
      <c r="J50" s="546"/>
      <c r="K50" s="546"/>
      <c r="L50" s="546"/>
      <c r="M50" s="546">
        <f t="shared" si="41"/>
        <v>0</v>
      </c>
      <c r="N50" s="521"/>
      <c r="O50" s="538">
        <v>0</v>
      </c>
      <c r="P50" s="538">
        <f>IF($D50-O50&lt;0,0,$D50-O50)</f>
        <v>0</v>
      </c>
      <c r="Q50" s="538">
        <f>IF(P50&gt;0,$D50/$G50,0)</f>
        <v>0</v>
      </c>
      <c r="R50" s="538">
        <f>IF($D50-O50-Q50&lt;0,0,$D50-O50-Q50)</f>
        <v>0</v>
      </c>
      <c r="S50" s="538">
        <f>IF(R50&gt;0,$D50/$G50,0)</f>
        <v>0</v>
      </c>
      <c r="T50" s="538">
        <f>IF($D50-O50-Q50-S50&lt;0,0,$D50-O50-Q50-S50)</f>
        <v>0</v>
      </c>
      <c r="U50" s="538">
        <f>IF(T50&gt;0,$D50/$G50,0)</f>
        <v>0</v>
      </c>
      <c r="V50" s="538">
        <f>IF($D50-O50-Q50-S50-U50&lt;0,0,$D50-O50-Q50-S50-U50)</f>
        <v>0</v>
      </c>
      <c r="W50" s="538">
        <f>IF(V50&gt;0,$D50/$G50,0)</f>
        <v>0</v>
      </c>
      <c r="X50" s="538"/>
      <c r="Y50" s="538">
        <f>Y$3*D50</f>
        <v>0</v>
      </c>
      <c r="Z50" s="538">
        <f>Z$3*P50</f>
        <v>0</v>
      </c>
      <c r="AA50" s="538">
        <f>AA$3*R50</f>
        <v>0</v>
      </c>
      <c r="AB50" s="538">
        <f>AB$3*T50</f>
        <v>0</v>
      </c>
      <c r="AC50" s="538">
        <f>AC$3*V50</f>
        <v>0</v>
      </c>
    </row>
    <row r="51" spans="1:44" ht="13.8">
      <c r="B51" s="517"/>
      <c r="C51" s="518" t="s">
        <v>495</v>
      </c>
      <c r="D51" s="627">
        <v>0</v>
      </c>
      <c r="F51" s="520"/>
      <c r="G51" s="629">
        <v>0</v>
      </c>
      <c r="H51" s="520"/>
      <c r="I51" s="546"/>
      <c r="J51" s="546"/>
      <c r="K51" s="546"/>
      <c r="L51" s="546"/>
      <c r="M51" s="546">
        <f t="shared" si="41"/>
        <v>0</v>
      </c>
      <c r="N51" s="521"/>
      <c r="O51" s="538">
        <v>0</v>
      </c>
      <c r="P51" s="538">
        <f>IF($D51-O51&lt;0,0,$D51-O51)</f>
        <v>0</v>
      </c>
      <c r="Q51" s="538">
        <f>IF(P51&gt;0,$D51/$G51,0)</f>
        <v>0</v>
      </c>
      <c r="R51" s="538">
        <f>IF($D51-O51-Q51&lt;0,0,$D51-O51-Q51)</f>
        <v>0</v>
      </c>
      <c r="S51" s="538">
        <f>IF(R51&gt;0,$D51/$G51,0)</f>
        <v>0</v>
      </c>
      <c r="T51" s="538">
        <f>IF($D51-O51-Q51-S51&lt;0,0,$D51-O51-Q51-S51)</f>
        <v>0</v>
      </c>
      <c r="U51" s="538">
        <f>IF(T51&gt;0,$D51/$G51,0)</f>
        <v>0</v>
      </c>
      <c r="V51" s="538">
        <f>IF($D51-O51-Q51-S51-U51&lt;0,0,$D51-O51-Q51-S51-U51)</f>
        <v>0</v>
      </c>
      <c r="W51" s="538">
        <f>IF(V51&gt;0,$D51/$G51,0)</f>
        <v>0</v>
      </c>
      <c r="X51" s="538"/>
      <c r="Y51" s="538">
        <f>Y$3*D51</f>
        <v>0</v>
      </c>
      <c r="Z51" s="538">
        <f>Z$3*P51</f>
        <v>0</v>
      </c>
      <c r="AA51" s="538">
        <f>AA$3*R51</f>
        <v>0</v>
      </c>
      <c r="AB51" s="538">
        <f>AB$3*T51</f>
        <v>0</v>
      </c>
      <c r="AC51" s="538">
        <f>AC$3*V51</f>
        <v>0</v>
      </c>
    </row>
    <row r="52" spans="1:44" ht="13.8">
      <c r="B52" s="517"/>
      <c r="C52" s="518"/>
      <c r="D52" s="519"/>
      <c r="F52" s="520"/>
      <c r="H52" s="520"/>
      <c r="I52" s="546"/>
      <c r="J52" s="546"/>
      <c r="K52" s="546"/>
      <c r="L52" s="546"/>
      <c r="M52" s="546"/>
      <c r="N52" s="521"/>
      <c r="O52" s="538"/>
      <c r="P52" s="538"/>
      <c r="Q52" s="538"/>
      <c r="R52" s="538"/>
      <c r="S52" s="538"/>
      <c r="T52" s="538"/>
      <c r="U52" s="538"/>
      <c r="V52" s="538"/>
      <c r="W52" s="538"/>
      <c r="X52" s="538"/>
      <c r="Y52" s="538"/>
      <c r="Z52" s="538"/>
      <c r="AA52" s="538"/>
      <c r="AB52" s="538"/>
      <c r="AC52" s="538"/>
    </row>
    <row r="53" spans="1:44" ht="13.8">
      <c r="B53" s="522"/>
      <c r="C53" s="522"/>
      <c r="D53" s="519"/>
      <c r="N53" s="496"/>
    </row>
    <row r="54" spans="1:44" ht="14.4" thickBot="1">
      <c r="B54" s="488" t="s">
        <v>88</v>
      </c>
      <c r="C54" s="489" t="s">
        <v>506</v>
      </c>
      <c r="D54" s="489">
        <f>SUM(D7:D53)-D7-D16-D26-D36-D46</f>
        <v>0</v>
      </c>
      <c r="E54" s="489"/>
      <c r="F54" s="488"/>
      <c r="G54" s="488"/>
      <c r="H54" s="488"/>
      <c r="I54" s="548" t="e">
        <f>SUM(I8:I53)</f>
        <v>#DIV/0!</v>
      </c>
      <c r="J54" s="548" t="e">
        <f>SUM(J8:J53)</f>
        <v>#DIV/0!</v>
      </c>
      <c r="K54" s="548" t="e">
        <f>SUM(K8:K53)</f>
        <v>#DIV/0!</v>
      </c>
      <c r="L54" s="548" t="e">
        <f>SUM(L8:L53)</f>
        <v>#DIV/0!</v>
      </c>
      <c r="M54" s="548" t="e">
        <f>SUM(M8:M53)</f>
        <v>#DIV/0!</v>
      </c>
      <c r="N54" s="490"/>
      <c r="O54" s="541"/>
      <c r="P54" s="541"/>
      <c r="Q54" s="541"/>
      <c r="R54" s="541"/>
      <c r="S54" s="541"/>
      <c r="T54" s="541"/>
      <c r="U54" s="541"/>
      <c r="V54" s="541"/>
      <c r="W54" s="541"/>
      <c r="X54" s="541"/>
      <c r="Y54" s="541"/>
      <c r="Z54" s="541"/>
      <c r="AA54" s="541"/>
      <c r="AB54" s="541"/>
      <c r="AC54" s="541"/>
      <c r="AD54" s="490"/>
      <c r="AE54" s="585"/>
      <c r="AF54" s="585"/>
      <c r="AG54" s="585"/>
      <c r="AH54" s="585"/>
      <c r="AI54" s="585"/>
      <c r="AJ54" s="585"/>
      <c r="AK54" s="585"/>
      <c r="AL54" s="585"/>
      <c r="AM54" s="585"/>
      <c r="AN54" s="585"/>
      <c r="AO54" s="585"/>
      <c r="AP54" s="585"/>
      <c r="AQ54" s="585"/>
    </row>
    <row r="55" spans="1:44" s="529" customFormat="1" ht="12" customHeight="1" thickTop="1">
      <c r="A55" s="496"/>
      <c r="B55" s="526"/>
      <c r="C55" s="527"/>
      <c r="D55" s="528"/>
      <c r="E55" s="527"/>
      <c r="F55" s="496"/>
      <c r="G55" s="496"/>
      <c r="H55" s="496"/>
      <c r="I55" s="549"/>
      <c r="J55" s="549"/>
      <c r="K55" s="549"/>
      <c r="L55" s="549"/>
      <c r="M55" s="549"/>
      <c r="N55" s="496"/>
      <c r="O55" s="542"/>
      <c r="P55" s="542"/>
      <c r="Q55" s="542"/>
      <c r="R55" s="542"/>
      <c r="S55" s="542"/>
      <c r="T55" s="542"/>
      <c r="U55" s="542"/>
      <c r="V55" s="542"/>
      <c r="W55" s="542"/>
      <c r="X55" s="542"/>
      <c r="Y55" s="542"/>
      <c r="Z55" s="542"/>
      <c r="AA55" s="542"/>
      <c r="AB55" s="542"/>
      <c r="AC55" s="542"/>
      <c r="AD55" s="496"/>
    </row>
    <row r="56" spans="1:44" s="529" customFormat="1" ht="12" customHeight="1">
      <c r="A56" s="496"/>
      <c r="B56" s="526"/>
      <c r="C56" s="527"/>
      <c r="D56" s="528"/>
      <c r="E56" s="527"/>
      <c r="F56" s="496"/>
      <c r="G56" s="496"/>
      <c r="H56" s="496"/>
      <c r="I56" s="549"/>
      <c r="J56" s="549"/>
      <c r="K56" s="549"/>
      <c r="L56" s="549"/>
      <c r="M56" s="549"/>
      <c r="N56" s="496"/>
      <c r="O56" s="542"/>
      <c r="P56" s="542"/>
      <c r="Q56" s="542"/>
      <c r="R56" s="542"/>
      <c r="S56" s="542"/>
      <c r="T56" s="542"/>
      <c r="U56" s="542"/>
      <c r="V56" s="542"/>
      <c r="W56" s="542"/>
      <c r="X56" s="542"/>
      <c r="Y56" s="542"/>
      <c r="Z56" s="542"/>
      <c r="AA56" s="542"/>
      <c r="AB56" s="542"/>
      <c r="AC56" s="542"/>
      <c r="AD56" s="496"/>
    </row>
    <row r="57" spans="1:44" s="529" customFormat="1" ht="12" customHeight="1">
      <c r="A57" s="496"/>
      <c r="B57" s="526"/>
      <c r="C57" s="527"/>
      <c r="D57" s="528"/>
      <c r="E57" s="527"/>
      <c r="F57" s="496"/>
      <c r="G57" s="496"/>
      <c r="H57" s="496"/>
      <c r="I57" s="549"/>
      <c r="J57" s="549"/>
      <c r="K57" s="549"/>
      <c r="L57" s="549"/>
      <c r="M57" s="549"/>
      <c r="N57" s="496"/>
      <c r="O57" s="542"/>
      <c r="P57" s="542"/>
      <c r="Q57" s="542"/>
      <c r="R57" s="542"/>
      <c r="S57" s="542"/>
      <c r="T57" s="542"/>
      <c r="U57" s="542"/>
      <c r="V57" s="542"/>
      <c r="W57" s="542"/>
      <c r="X57" s="542"/>
      <c r="Y57" s="542"/>
      <c r="Z57" s="542"/>
      <c r="AA57" s="542"/>
      <c r="AB57" s="542"/>
      <c r="AC57" s="542"/>
      <c r="AD57" s="496"/>
    </row>
    <row r="58" spans="1:44" s="529" customFormat="1" ht="12" customHeight="1">
      <c r="A58" s="496"/>
      <c r="B58" s="526"/>
      <c r="C58" s="527"/>
      <c r="D58" s="528"/>
      <c r="E58" s="527"/>
      <c r="F58" s="496"/>
      <c r="G58" s="496"/>
      <c r="H58" s="496"/>
      <c r="I58" s="549"/>
      <c r="J58" s="549"/>
      <c r="K58" s="549"/>
      <c r="L58" s="549"/>
      <c r="M58" s="549"/>
      <c r="N58" s="496"/>
      <c r="O58" s="542"/>
      <c r="P58" s="542"/>
      <c r="Q58" s="542"/>
      <c r="R58" s="542"/>
      <c r="S58" s="542"/>
      <c r="T58" s="542"/>
      <c r="U58" s="542"/>
      <c r="V58" s="542"/>
      <c r="W58" s="542"/>
      <c r="X58" s="542"/>
      <c r="Y58" s="542"/>
      <c r="Z58" s="542"/>
      <c r="AA58" s="542"/>
      <c r="AB58" s="542"/>
      <c r="AC58" s="542"/>
      <c r="AD58" s="496"/>
    </row>
    <row r="59" spans="1:44" ht="23.25" customHeight="1">
      <c r="B59" s="530" t="s">
        <v>89</v>
      </c>
      <c r="C59" s="531" t="s">
        <v>512</v>
      </c>
      <c r="D59" s="493"/>
      <c r="N59" s="496"/>
      <c r="O59" s="550" t="s">
        <v>511</v>
      </c>
      <c r="P59" s="532"/>
      <c r="Q59" s="532"/>
      <c r="R59" s="532"/>
      <c r="S59" s="532"/>
      <c r="T59" s="532"/>
      <c r="U59" s="532"/>
      <c r="V59" s="532"/>
      <c r="W59" s="532"/>
      <c r="X59" s="532"/>
      <c r="Y59" s="533">
        <f>' PARAMETERS'!$D$53</f>
        <v>0</v>
      </c>
      <c r="Z59" s="533">
        <f>' PARAMETERS'!$D$53</f>
        <v>0</v>
      </c>
      <c r="AA59" s="533">
        <f>' PARAMETERS'!$D$53</f>
        <v>0</v>
      </c>
      <c r="AB59" s="533">
        <f>' PARAMETERS'!$D$53</f>
        <v>0</v>
      </c>
      <c r="AC59" s="533">
        <f>' PARAMETERS'!$D$53</f>
        <v>0</v>
      </c>
    </row>
    <row r="60" spans="1:44" ht="15.75" customHeight="1" thickBot="1">
      <c r="A60" s="497"/>
      <c r="B60" s="498"/>
      <c r="C60" s="499"/>
      <c r="D60" s="493"/>
      <c r="E60" s="500"/>
      <c r="I60" s="544" t="s">
        <v>497</v>
      </c>
      <c r="J60" s="544" t="s">
        <v>497</v>
      </c>
      <c r="K60" s="544" t="s">
        <v>497</v>
      </c>
      <c r="L60" s="544" t="s">
        <v>497</v>
      </c>
      <c r="M60" s="544" t="s">
        <v>497</v>
      </c>
      <c r="N60" s="502"/>
      <c r="O60" s="534" t="s">
        <v>492</v>
      </c>
      <c r="P60" s="534" t="s">
        <v>493</v>
      </c>
      <c r="Q60" s="534" t="s">
        <v>492</v>
      </c>
      <c r="R60" s="534" t="s">
        <v>493</v>
      </c>
      <c r="S60" s="534" t="s">
        <v>492</v>
      </c>
      <c r="T60" s="534" t="s">
        <v>493</v>
      </c>
      <c r="U60" s="534" t="s">
        <v>492</v>
      </c>
      <c r="V60" s="534" t="s">
        <v>493</v>
      </c>
      <c r="W60" s="534" t="s">
        <v>492</v>
      </c>
      <c r="Y60" s="534" t="s">
        <v>481</v>
      </c>
      <c r="Z60" s="534" t="s">
        <v>481</v>
      </c>
      <c r="AA60" s="534" t="s">
        <v>481</v>
      </c>
      <c r="AB60" s="534" t="s">
        <v>481</v>
      </c>
      <c r="AC60" s="534" t="s">
        <v>481</v>
      </c>
    </row>
    <row r="61" spans="1:44" s="508" customFormat="1" ht="14.25" customHeight="1">
      <c r="A61" s="503" t="s">
        <v>484</v>
      </c>
      <c r="B61" s="504" t="s">
        <v>488</v>
      </c>
      <c r="C61" s="505"/>
      <c r="D61" s="506"/>
      <c r="E61" s="505"/>
      <c r="F61" s="501"/>
      <c r="G61" s="507" t="s">
        <v>482</v>
      </c>
      <c r="H61" s="501"/>
      <c r="I61" s="544" t="s">
        <v>485</v>
      </c>
      <c r="J61" s="544" t="s">
        <v>485</v>
      </c>
      <c r="K61" s="544" t="s">
        <v>485</v>
      </c>
      <c r="L61" s="544" t="s">
        <v>485</v>
      </c>
      <c r="M61" s="544" t="s">
        <v>485</v>
      </c>
      <c r="N61" s="502"/>
      <c r="O61" s="535" t="s">
        <v>77</v>
      </c>
      <c r="P61" s="535" t="s">
        <v>494</v>
      </c>
      <c r="Q61" s="535" t="s">
        <v>77</v>
      </c>
      <c r="R61" s="535" t="s">
        <v>77</v>
      </c>
      <c r="S61" s="535" t="s">
        <v>77</v>
      </c>
      <c r="T61" s="535" t="s">
        <v>77</v>
      </c>
      <c r="U61" s="535" t="s">
        <v>77</v>
      </c>
      <c r="V61" s="535" t="s">
        <v>77</v>
      </c>
      <c r="W61" s="535" t="s">
        <v>77</v>
      </c>
      <c r="X61" s="535"/>
      <c r="Y61" s="535" t="s">
        <v>77</v>
      </c>
      <c r="Z61" s="535" t="s">
        <v>77</v>
      </c>
      <c r="AA61" s="535" t="s">
        <v>77</v>
      </c>
      <c r="AB61" s="535" t="s">
        <v>77</v>
      </c>
      <c r="AC61" s="535" t="s">
        <v>77</v>
      </c>
      <c r="AD61" s="502"/>
      <c r="AE61" s="582"/>
      <c r="AF61" s="582"/>
      <c r="AG61" s="582"/>
      <c r="AH61" s="582"/>
      <c r="AI61" s="582"/>
      <c r="AJ61" s="582"/>
      <c r="AK61" s="582"/>
      <c r="AL61" s="582"/>
      <c r="AM61" s="582"/>
      <c r="AN61" s="582"/>
      <c r="AO61" s="582"/>
      <c r="AP61" s="582"/>
      <c r="AQ61" s="582"/>
      <c r="AR61" s="582"/>
    </row>
    <row r="62" spans="1:44" s="508" customFormat="1" ht="14.25" customHeight="1" thickBot="1">
      <c r="A62" s="509" t="s">
        <v>486</v>
      </c>
      <c r="B62" s="510" t="s">
        <v>489</v>
      </c>
      <c r="C62" s="511"/>
      <c r="D62" s="512" t="s">
        <v>491</v>
      </c>
      <c r="E62" s="511" t="s">
        <v>487</v>
      </c>
      <c r="F62" s="513"/>
      <c r="G62" s="514" t="s">
        <v>483</v>
      </c>
      <c r="H62" s="513"/>
      <c r="I62" s="545">
        <f>D63</f>
        <v>2019</v>
      </c>
      <c r="J62" s="545">
        <f>I62+1</f>
        <v>2020</v>
      </c>
      <c r="K62" s="545">
        <f t="shared" ref="K62" si="42">J62+1</f>
        <v>2021</v>
      </c>
      <c r="L62" s="545">
        <f t="shared" ref="L62" si="43">K62+1</f>
        <v>2022</v>
      </c>
      <c r="M62" s="545">
        <f t="shared" ref="M62" si="44">L62+1</f>
        <v>2023</v>
      </c>
      <c r="N62" s="515"/>
      <c r="O62" s="536">
        <f>D63</f>
        <v>2019</v>
      </c>
      <c r="P62" s="536">
        <f>O62</f>
        <v>2019</v>
      </c>
      <c r="Q62" s="536">
        <f>P62+1</f>
        <v>2020</v>
      </c>
      <c r="R62" s="536">
        <f>Q62</f>
        <v>2020</v>
      </c>
      <c r="S62" s="536">
        <f>R62+1</f>
        <v>2021</v>
      </c>
      <c r="T62" s="536">
        <f t="shared" ref="T62" si="45">S62</f>
        <v>2021</v>
      </c>
      <c r="U62" s="536">
        <f t="shared" ref="U62" si="46">T62+1</f>
        <v>2022</v>
      </c>
      <c r="V62" s="536">
        <f t="shared" ref="V62" si="47">U62</f>
        <v>2022</v>
      </c>
      <c r="W62" s="536">
        <f t="shared" ref="W62" si="48">V62+1</f>
        <v>2023</v>
      </c>
      <c r="X62" s="537"/>
      <c r="Y62" s="536">
        <f>O62</f>
        <v>2019</v>
      </c>
      <c r="Z62" s="536">
        <f>Y62+1</f>
        <v>2020</v>
      </c>
      <c r="AA62" s="536">
        <f t="shared" ref="AA62" si="49">Z62+1</f>
        <v>2021</v>
      </c>
      <c r="AB62" s="536">
        <f t="shared" ref="AB62" si="50">AA62+1</f>
        <v>2022</v>
      </c>
      <c r="AC62" s="536">
        <f t="shared" ref="AC62" si="51">AB62+1</f>
        <v>2023</v>
      </c>
      <c r="AD62" s="583"/>
      <c r="AE62" s="582"/>
      <c r="AF62" s="582"/>
      <c r="AG62" s="582"/>
      <c r="AH62" s="582"/>
      <c r="AI62" s="582"/>
      <c r="AJ62" s="582"/>
      <c r="AK62" s="582"/>
      <c r="AL62" s="582"/>
      <c r="AM62" s="582"/>
      <c r="AN62" s="582"/>
      <c r="AO62" s="582"/>
      <c r="AP62" s="582"/>
      <c r="AQ62" s="582"/>
      <c r="AR62" s="582"/>
    </row>
    <row r="63" spans="1:44" ht="13.8">
      <c r="C63" s="492" t="s">
        <v>490</v>
      </c>
      <c r="D63" s="486">
        <f>' PARAMETERS'!$D$36</f>
        <v>2019</v>
      </c>
      <c r="N63" s="496"/>
    </row>
    <row r="64" spans="1:44" ht="13.8">
      <c r="B64" s="517"/>
      <c r="C64" s="518" t="s">
        <v>495</v>
      </c>
      <c r="D64" s="627">
        <v>0</v>
      </c>
      <c r="F64" s="520"/>
      <c r="G64" s="628">
        <v>0</v>
      </c>
      <c r="H64" s="520"/>
      <c r="I64" s="546" t="e">
        <f>O64+Y64</f>
        <v>#DIV/0!</v>
      </c>
      <c r="J64" s="546" t="e">
        <f>Q64+Z64</f>
        <v>#DIV/0!</v>
      </c>
      <c r="K64" s="546" t="e">
        <f>S64+AA64</f>
        <v>#DIV/0!</v>
      </c>
      <c r="L64" s="546" t="e">
        <f>U64+AB64</f>
        <v>#DIV/0!</v>
      </c>
      <c r="M64" s="546" t="e">
        <f>W64+AC64</f>
        <v>#DIV/0!</v>
      </c>
      <c r="N64" s="521"/>
      <c r="O64" s="538" t="e">
        <f>D64/G64</f>
        <v>#DIV/0!</v>
      </c>
      <c r="P64" s="538" t="e">
        <f>IF($D64-O64&lt;0,0,$D64-O64)</f>
        <v>#DIV/0!</v>
      </c>
      <c r="Q64" s="538" t="e">
        <f>IF(P64&gt;0,$D64/$G64,0)</f>
        <v>#DIV/0!</v>
      </c>
      <c r="R64" s="538" t="e">
        <f>IF($D64-O64-Q64&lt;0,0,$D64-O64-Q64)</f>
        <v>#DIV/0!</v>
      </c>
      <c r="S64" s="538" t="e">
        <f>IF(R64&gt;0,$D64/$G64,0)</f>
        <v>#DIV/0!</v>
      </c>
      <c r="T64" s="538" t="e">
        <f>IF($D64-O64-Q64-S64&lt;0,0,$D64-O64-Q64-S64)</f>
        <v>#DIV/0!</v>
      </c>
      <c r="U64" s="538" t="e">
        <f>IF(T64&gt;0,$D64/$G64,0)</f>
        <v>#DIV/0!</v>
      </c>
      <c r="V64" s="538" t="e">
        <f>IF($D64-O64-Q64-S64-U64&lt;0,0,$D64-O64-Q64-S64-U64)</f>
        <v>#DIV/0!</v>
      </c>
      <c r="W64" s="538" t="e">
        <f>IF(V64&gt;0,$D64/$G64,0)</f>
        <v>#DIV/0!</v>
      </c>
      <c r="X64" s="538"/>
      <c r="Y64" s="538">
        <f>Y$3*D64</f>
        <v>0</v>
      </c>
      <c r="Z64" s="538" t="e">
        <f>Z$3*P64</f>
        <v>#DIV/0!</v>
      </c>
      <c r="AA64" s="538" t="e">
        <f>AA$3*R64</f>
        <v>#DIV/0!</v>
      </c>
      <c r="AB64" s="538" t="e">
        <f>AB$3*T64</f>
        <v>#DIV/0!</v>
      </c>
      <c r="AC64" s="538" t="e">
        <f>AC$3*V64</f>
        <v>#DIV/0!</v>
      </c>
      <c r="AD64" s="584"/>
    </row>
    <row r="65" spans="2:30" ht="13.8">
      <c r="B65" s="517"/>
      <c r="C65" s="518" t="s">
        <v>495</v>
      </c>
      <c r="D65" s="627">
        <v>0</v>
      </c>
      <c r="F65" s="520"/>
      <c r="G65" s="629">
        <v>0</v>
      </c>
      <c r="H65" s="520"/>
      <c r="I65" s="546" t="e">
        <f t="shared" ref="I65:I68" si="52">O65+Y65</f>
        <v>#DIV/0!</v>
      </c>
      <c r="J65" s="546" t="e">
        <f t="shared" ref="J65:J68" si="53">Q65+Z65</f>
        <v>#DIV/0!</v>
      </c>
      <c r="K65" s="546" t="e">
        <f t="shared" ref="K65:K68" si="54">S65+AA65</f>
        <v>#DIV/0!</v>
      </c>
      <c r="L65" s="546" t="e">
        <f t="shared" ref="L65:L68" si="55">U65+AB65</f>
        <v>#DIV/0!</v>
      </c>
      <c r="M65" s="546" t="e">
        <f t="shared" ref="M65:M68" si="56">W65+AC65</f>
        <v>#DIV/0!</v>
      </c>
      <c r="N65" s="521"/>
      <c r="O65" s="538" t="e">
        <f>D65/G65</f>
        <v>#DIV/0!</v>
      </c>
      <c r="P65" s="538" t="e">
        <f t="shared" ref="P65:P68" si="57">IF($D65-O65&lt;0,0,$D65-O65)</f>
        <v>#DIV/0!</v>
      </c>
      <c r="Q65" s="538" t="e">
        <f>IF(P65&gt;0,$D65/$G65,0)</f>
        <v>#DIV/0!</v>
      </c>
      <c r="R65" s="538" t="e">
        <f t="shared" ref="R65:R68" si="58">IF($D65-O65-Q65&lt;0,0,$D65-O65-Q65)</f>
        <v>#DIV/0!</v>
      </c>
      <c r="S65" s="538" t="e">
        <f>IF(R65&gt;0,$D65/$G65,0)</f>
        <v>#DIV/0!</v>
      </c>
      <c r="T65" s="538" t="e">
        <f t="shared" ref="T65:T68" si="59">IF($D65-O65-Q65-S65&lt;0,0,$D65-O65-Q65-S65)</f>
        <v>#DIV/0!</v>
      </c>
      <c r="U65" s="538" t="e">
        <f>IF(T65&gt;0,$D65/$G65,0)</f>
        <v>#DIV/0!</v>
      </c>
      <c r="V65" s="538" t="e">
        <f t="shared" ref="V65:V68" si="60">IF($D65-O65-Q65-S65-U65&lt;0,0,$D65-O65-Q65-S65-U65)</f>
        <v>#DIV/0!</v>
      </c>
      <c r="W65" s="538" t="e">
        <f>IF(V65&gt;0,$D65/$G65,0)</f>
        <v>#DIV/0!</v>
      </c>
      <c r="X65" s="538"/>
      <c r="Y65" s="538">
        <f>Y$3*D65</f>
        <v>0</v>
      </c>
      <c r="Z65" s="538" t="e">
        <f>Z$3*P65</f>
        <v>#DIV/0!</v>
      </c>
      <c r="AA65" s="538" t="e">
        <f>AA$3*R65</f>
        <v>#DIV/0!</v>
      </c>
      <c r="AB65" s="538" t="e">
        <f>AB$3*T65</f>
        <v>#DIV/0!</v>
      </c>
      <c r="AC65" s="538" t="e">
        <f>AC$3*V65</f>
        <v>#DIV/0!</v>
      </c>
    </row>
    <row r="66" spans="2:30" ht="13.8">
      <c r="B66" s="517"/>
      <c r="C66" s="518" t="s">
        <v>495</v>
      </c>
      <c r="D66" s="627">
        <v>0</v>
      </c>
      <c r="F66" s="520"/>
      <c r="G66" s="629">
        <v>0</v>
      </c>
      <c r="H66" s="520"/>
      <c r="I66" s="546" t="e">
        <f t="shared" si="52"/>
        <v>#DIV/0!</v>
      </c>
      <c r="J66" s="546" t="e">
        <f t="shared" si="53"/>
        <v>#DIV/0!</v>
      </c>
      <c r="K66" s="546" t="e">
        <f t="shared" si="54"/>
        <v>#DIV/0!</v>
      </c>
      <c r="L66" s="546" t="e">
        <f t="shared" si="55"/>
        <v>#DIV/0!</v>
      </c>
      <c r="M66" s="546" t="e">
        <f t="shared" si="56"/>
        <v>#DIV/0!</v>
      </c>
      <c r="N66" s="521"/>
      <c r="O66" s="538" t="e">
        <f>D66/G66</f>
        <v>#DIV/0!</v>
      </c>
      <c r="P66" s="538" t="e">
        <f t="shared" si="57"/>
        <v>#DIV/0!</v>
      </c>
      <c r="Q66" s="538" t="e">
        <f>IF(P66&gt;0,$D66/$G66,0)</f>
        <v>#DIV/0!</v>
      </c>
      <c r="R66" s="538" t="e">
        <f t="shared" si="58"/>
        <v>#DIV/0!</v>
      </c>
      <c r="S66" s="538" t="e">
        <f>IF(R66&gt;0,$D66/$G66,0)</f>
        <v>#DIV/0!</v>
      </c>
      <c r="T66" s="538" t="e">
        <f t="shared" si="59"/>
        <v>#DIV/0!</v>
      </c>
      <c r="U66" s="538" t="e">
        <f>IF(T66&gt;0,$D66/$G66,0)</f>
        <v>#DIV/0!</v>
      </c>
      <c r="V66" s="538" t="e">
        <f t="shared" si="60"/>
        <v>#DIV/0!</v>
      </c>
      <c r="W66" s="538" t="e">
        <f>IF(V66&gt;0,$D66/$G66,0)</f>
        <v>#DIV/0!</v>
      </c>
      <c r="X66" s="538"/>
      <c r="Y66" s="538">
        <f>Y$3*D66</f>
        <v>0</v>
      </c>
      <c r="Z66" s="538" t="e">
        <f>Z$3*P66</f>
        <v>#DIV/0!</v>
      </c>
      <c r="AA66" s="538" t="e">
        <f>AA$3*R66</f>
        <v>#DIV/0!</v>
      </c>
      <c r="AB66" s="538" t="e">
        <f>AB$3*T66</f>
        <v>#DIV/0!</v>
      </c>
      <c r="AC66" s="538" t="e">
        <f>AC$3*V66</f>
        <v>#DIV/0!</v>
      </c>
    </row>
    <row r="67" spans="2:30" ht="13.8">
      <c r="B67" s="517"/>
      <c r="C67" s="518" t="s">
        <v>495</v>
      </c>
      <c r="D67" s="627">
        <v>0</v>
      </c>
      <c r="F67" s="520"/>
      <c r="G67" s="629">
        <v>0</v>
      </c>
      <c r="H67" s="520"/>
      <c r="I67" s="546" t="e">
        <f t="shared" si="52"/>
        <v>#DIV/0!</v>
      </c>
      <c r="J67" s="546" t="e">
        <f t="shared" si="53"/>
        <v>#DIV/0!</v>
      </c>
      <c r="K67" s="546" t="e">
        <f t="shared" si="54"/>
        <v>#DIV/0!</v>
      </c>
      <c r="L67" s="546" t="e">
        <f t="shared" si="55"/>
        <v>#DIV/0!</v>
      </c>
      <c r="M67" s="546" t="e">
        <f t="shared" si="56"/>
        <v>#DIV/0!</v>
      </c>
      <c r="N67" s="521"/>
      <c r="O67" s="538" t="e">
        <f>D67/G67</f>
        <v>#DIV/0!</v>
      </c>
      <c r="P67" s="538" t="e">
        <f t="shared" si="57"/>
        <v>#DIV/0!</v>
      </c>
      <c r="Q67" s="538" t="e">
        <f>IF(P67&gt;0,$D67/$G67,0)</f>
        <v>#DIV/0!</v>
      </c>
      <c r="R67" s="538" t="e">
        <f t="shared" si="58"/>
        <v>#DIV/0!</v>
      </c>
      <c r="S67" s="538" t="e">
        <f>IF(R67&gt;0,$D67/$G67,0)</f>
        <v>#DIV/0!</v>
      </c>
      <c r="T67" s="538" t="e">
        <f t="shared" si="59"/>
        <v>#DIV/0!</v>
      </c>
      <c r="U67" s="538" t="e">
        <f>IF(T67&gt;0,$D67/$G67,0)</f>
        <v>#DIV/0!</v>
      </c>
      <c r="V67" s="538" t="e">
        <f t="shared" si="60"/>
        <v>#DIV/0!</v>
      </c>
      <c r="W67" s="538" t="e">
        <f>IF(V67&gt;0,$D67/$G67,0)</f>
        <v>#DIV/0!</v>
      </c>
      <c r="X67" s="538"/>
      <c r="Y67" s="538">
        <f>Y$3*D67</f>
        <v>0</v>
      </c>
      <c r="Z67" s="538" t="e">
        <f>Z$3*P67</f>
        <v>#DIV/0!</v>
      </c>
      <c r="AA67" s="538" t="e">
        <f>AA$3*R67</f>
        <v>#DIV/0!</v>
      </c>
      <c r="AB67" s="538" t="e">
        <f>AB$3*T67</f>
        <v>#DIV/0!</v>
      </c>
      <c r="AC67" s="538" t="e">
        <f>AC$3*V67</f>
        <v>#DIV/0!</v>
      </c>
    </row>
    <row r="68" spans="2:30" ht="13.8">
      <c r="B68" s="517"/>
      <c r="C68" s="518" t="s">
        <v>495</v>
      </c>
      <c r="D68" s="627">
        <v>0</v>
      </c>
      <c r="F68" s="520"/>
      <c r="G68" s="629">
        <v>0</v>
      </c>
      <c r="H68" s="520"/>
      <c r="I68" s="546" t="e">
        <f t="shared" si="52"/>
        <v>#DIV/0!</v>
      </c>
      <c r="J68" s="546" t="e">
        <f t="shared" si="53"/>
        <v>#DIV/0!</v>
      </c>
      <c r="K68" s="546" t="e">
        <f t="shared" si="54"/>
        <v>#DIV/0!</v>
      </c>
      <c r="L68" s="546" t="e">
        <f t="shared" si="55"/>
        <v>#DIV/0!</v>
      </c>
      <c r="M68" s="546" t="e">
        <f t="shared" si="56"/>
        <v>#DIV/0!</v>
      </c>
      <c r="N68" s="521"/>
      <c r="O68" s="538" t="e">
        <f>D68/G68</f>
        <v>#DIV/0!</v>
      </c>
      <c r="P68" s="538" t="e">
        <f t="shared" si="57"/>
        <v>#DIV/0!</v>
      </c>
      <c r="Q68" s="538" t="e">
        <f>IF(P68&gt;0,$D68/$G68,0)</f>
        <v>#DIV/0!</v>
      </c>
      <c r="R68" s="538" t="e">
        <f t="shared" si="58"/>
        <v>#DIV/0!</v>
      </c>
      <c r="S68" s="538" t="e">
        <f>IF(R68&gt;0,$D68/$G68,0)</f>
        <v>#DIV/0!</v>
      </c>
      <c r="T68" s="538" t="e">
        <f t="shared" si="59"/>
        <v>#DIV/0!</v>
      </c>
      <c r="U68" s="538" t="e">
        <f>IF(T68&gt;0,$D68/$G68,0)</f>
        <v>#DIV/0!</v>
      </c>
      <c r="V68" s="538" t="e">
        <f t="shared" si="60"/>
        <v>#DIV/0!</v>
      </c>
      <c r="W68" s="538" t="e">
        <f>IF(V68&gt;0,$D68/$G68,0)</f>
        <v>#DIV/0!</v>
      </c>
      <c r="X68" s="538"/>
      <c r="Y68" s="538">
        <f>Y$3*D68</f>
        <v>0</v>
      </c>
      <c r="Z68" s="538" t="e">
        <f>Z$3*P68</f>
        <v>#DIV/0!</v>
      </c>
      <c r="AA68" s="538" t="e">
        <f>AA$3*R68</f>
        <v>#DIV/0!</v>
      </c>
      <c r="AB68" s="538" t="e">
        <f>AB$3*T68</f>
        <v>#DIV/0!</v>
      </c>
      <c r="AC68" s="538" t="e">
        <f>AC$3*V68</f>
        <v>#DIV/0!</v>
      </c>
    </row>
    <row r="69" spans="2:30" ht="13.8">
      <c r="B69" s="522"/>
      <c r="C69" s="522"/>
      <c r="D69" s="519"/>
      <c r="N69" s="496"/>
    </row>
    <row r="70" spans="2:30" ht="12" customHeight="1">
      <c r="N70" s="496"/>
      <c r="O70" s="534" t="s">
        <v>492</v>
      </c>
      <c r="P70" s="534" t="s">
        <v>493</v>
      </c>
      <c r="Q70" s="534" t="s">
        <v>492</v>
      </c>
      <c r="R70" s="534" t="s">
        <v>493</v>
      </c>
      <c r="S70" s="534" t="s">
        <v>492</v>
      </c>
      <c r="T70" s="534" t="s">
        <v>493</v>
      </c>
      <c r="U70" s="534" t="s">
        <v>492</v>
      </c>
      <c r="V70" s="534" t="s">
        <v>493</v>
      </c>
      <c r="W70" s="534" t="s">
        <v>492</v>
      </c>
      <c r="Y70" s="534" t="s">
        <v>481</v>
      </c>
      <c r="Z70" s="534" t="s">
        <v>481</v>
      </c>
      <c r="AA70" s="534" t="s">
        <v>481</v>
      </c>
      <c r="AB70" s="534" t="s">
        <v>481</v>
      </c>
      <c r="AC70" s="534" t="s">
        <v>481</v>
      </c>
    </row>
    <row r="71" spans="2:30" ht="12" customHeight="1">
      <c r="F71" s="501"/>
      <c r="G71" s="507" t="s">
        <v>482</v>
      </c>
      <c r="H71" s="501"/>
      <c r="I71" s="544"/>
      <c r="J71" s="544"/>
      <c r="K71" s="544"/>
      <c r="L71" s="544"/>
      <c r="M71" s="544"/>
      <c r="N71" s="502"/>
      <c r="O71" s="535" t="s">
        <v>77</v>
      </c>
      <c r="P71" s="535" t="s">
        <v>494</v>
      </c>
      <c r="Q71" s="535" t="s">
        <v>77</v>
      </c>
      <c r="R71" s="535" t="s">
        <v>77</v>
      </c>
      <c r="S71" s="535" t="s">
        <v>77</v>
      </c>
      <c r="T71" s="535" t="s">
        <v>77</v>
      </c>
      <c r="U71" s="535" t="s">
        <v>77</v>
      </c>
      <c r="V71" s="535" t="s">
        <v>77</v>
      </c>
      <c r="W71" s="535" t="s">
        <v>77</v>
      </c>
      <c r="X71" s="535"/>
      <c r="Y71" s="535" t="s">
        <v>77</v>
      </c>
      <c r="Z71" s="535" t="s">
        <v>77</v>
      </c>
      <c r="AA71" s="535" t="s">
        <v>77</v>
      </c>
      <c r="AB71" s="535" t="s">
        <v>77</v>
      </c>
      <c r="AC71" s="535" t="s">
        <v>77</v>
      </c>
    </row>
    <row r="72" spans="2:30" ht="12" customHeight="1">
      <c r="C72" s="492" t="s">
        <v>496</v>
      </c>
      <c r="D72" s="486">
        <f>D63+1</f>
        <v>2020</v>
      </c>
      <c r="F72" s="524"/>
      <c r="G72" s="507" t="s">
        <v>483</v>
      </c>
      <c r="H72" s="524"/>
      <c r="I72" s="547"/>
      <c r="J72" s="547"/>
      <c r="K72" s="547"/>
      <c r="L72" s="547"/>
      <c r="M72" s="547"/>
      <c r="N72" s="525"/>
      <c r="O72" s="539">
        <f>D72</f>
        <v>2020</v>
      </c>
      <c r="P72" s="539">
        <f>O72</f>
        <v>2020</v>
      </c>
      <c r="Q72" s="539">
        <f>P72+1</f>
        <v>2021</v>
      </c>
      <c r="R72" s="539">
        <f>Q72</f>
        <v>2021</v>
      </c>
      <c r="S72" s="539">
        <f>R72+1</f>
        <v>2022</v>
      </c>
      <c r="T72" s="539">
        <f t="shared" ref="T72" si="61">S72</f>
        <v>2022</v>
      </c>
      <c r="U72" s="539">
        <f t="shared" ref="U72" si="62">T72+1</f>
        <v>2023</v>
      </c>
      <c r="V72" s="539">
        <f>U72</f>
        <v>2023</v>
      </c>
      <c r="W72" s="539">
        <f t="shared" ref="W72" si="63">V72+1</f>
        <v>2024</v>
      </c>
      <c r="X72" s="540"/>
      <c r="Y72" s="539">
        <f>O72</f>
        <v>2020</v>
      </c>
      <c r="Z72" s="539">
        <f>Y72+1</f>
        <v>2021</v>
      </c>
      <c r="AA72" s="539">
        <f t="shared" ref="AA72" si="64">Z72+1</f>
        <v>2022</v>
      </c>
      <c r="AB72" s="539">
        <f t="shared" ref="AB72" si="65">AA72+1</f>
        <v>2023</v>
      </c>
      <c r="AC72" s="539">
        <f t="shared" ref="AC72" si="66">AB72+1</f>
        <v>2024</v>
      </c>
    </row>
    <row r="73" spans="2:30" ht="13.8">
      <c r="B73" s="517"/>
      <c r="C73" s="518" t="s">
        <v>495</v>
      </c>
      <c r="D73" s="627">
        <v>0</v>
      </c>
      <c r="F73" s="520"/>
      <c r="G73" s="628">
        <v>0</v>
      </c>
      <c r="H73" s="520"/>
      <c r="I73" s="546"/>
      <c r="J73" s="546">
        <f>O73+Y73</f>
        <v>0</v>
      </c>
      <c r="K73" s="546">
        <f>Q73+Z73</f>
        <v>0</v>
      </c>
      <c r="L73" s="546">
        <f>S73+AA73</f>
        <v>0</v>
      </c>
      <c r="M73" s="546">
        <f>U73+AB73</f>
        <v>0</v>
      </c>
      <c r="N73" s="521"/>
      <c r="O73" s="538">
        <v>0</v>
      </c>
      <c r="P73" s="538">
        <f>IF($D73-O73&lt;0,0,$D73-O73)</f>
        <v>0</v>
      </c>
      <c r="Q73" s="538">
        <f>IF(P73&gt;0,$D73/$G73,0)</f>
        <v>0</v>
      </c>
      <c r="R73" s="538">
        <f>IF($D73-O73-Q73&lt;0,0,$D73-O73-Q73)</f>
        <v>0</v>
      </c>
      <c r="S73" s="538">
        <f>IF(R73&gt;0,$D73/$G73,0)</f>
        <v>0</v>
      </c>
      <c r="T73" s="538">
        <f>IF($D73-O73-Q73-S73&lt;0,0,$D73-O73-Q73-S73)</f>
        <v>0</v>
      </c>
      <c r="U73" s="538">
        <f>IF(T73&gt;0,$D73/$G73,0)</f>
        <v>0</v>
      </c>
      <c r="V73" s="538">
        <f>IF($D73-O73-Q73-S73-U73&lt;0,0,$D73-O73-Q73-S73-U73)</f>
        <v>0</v>
      </c>
      <c r="W73" s="538">
        <f>IF(V73&gt;0,$D73/$G73,0)</f>
        <v>0</v>
      </c>
      <c r="X73" s="538"/>
      <c r="Y73" s="538">
        <f>Y$3*D73</f>
        <v>0</v>
      </c>
      <c r="Z73" s="538">
        <f>Z$3*P73</f>
        <v>0</v>
      </c>
      <c r="AA73" s="538">
        <f>AA$3*R73</f>
        <v>0</v>
      </c>
      <c r="AB73" s="538">
        <f>AB$3*T73</f>
        <v>0</v>
      </c>
      <c r="AC73" s="538">
        <f>AC$3*V73</f>
        <v>0</v>
      </c>
      <c r="AD73" s="584"/>
    </row>
    <row r="74" spans="2:30" ht="13.8">
      <c r="B74" s="517"/>
      <c r="C74" s="518" t="s">
        <v>495</v>
      </c>
      <c r="D74" s="627">
        <v>0</v>
      </c>
      <c r="F74" s="520"/>
      <c r="G74" s="629">
        <v>0</v>
      </c>
      <c r="H74" s="520"/>
      <c r="I74" s="546"/>
      <c r="J74" s="546">
        <f t="shared" ref="J74:J77" si="67">O74+Y74</f>
        <v>0</v>
      </c>
      <c r="K74" s="546">
        <f t="shared" ref="K74:K77" si="68">Q74+Z74</f>
        <v>0</v>
      </c>
      <c r="L74" s="546">
        <f t="shared" ref="L74:L77" si="69">S74+AA74</f>
        <v>0</v>
      </c>
      <c r="M74" s="546">
        <f t="shared" ref="M74:M77" si="70">U74+AB74</f>
        <v>0</v>
      </c>
      <c r="N74" s="521"/>
      <c r="O74" s="538">
        <v>0</v>
      </c>
      <c r="P74" s="538">
        <f>IF($D74-O74&lt;0,0,$D74-O74)</f>
        <v>0</v>
      </c>
      <c r="Q74" s="538">
        <f>IF(P74&gt;0,$D74/$G74,0)</f>
        <v>0</v>
      </c>
      <c r="R74" s="538">
        <f>IF($D74-O74-Q74&lt;0,0,$D74-O74-Q74)</f>
        <v>0</v>
      </c>
      <c r="S74" s="538">
        <f>IF(R74&gt;0,$D74/$G74,0)</f>
        <v>0</v>
      </c>
      <c r="T74" s="538">
        <f>IF($D74-O74-Q74-S74&lt;0,0,$D74-O74-Q74-S74)</f>
        <v>0</v>
      </c>
      <c r="U74" s="538">
        <f>IF(T74&gt;0,$D74/$G74,0)</f>
        <v>0</v>
      </c>
      <c r="V74" s="538">
        <f>IF($D74-O74-Q74-S74-U74&lt;0,0,$D74-O74-Q74-S74-U74)</f>
        <v>0</v>
      </c>
      <c r="W74" s="538">
        <f>IF(V74&gt;0,$D74/$G74,0)</f>
        <v>0</v>
      </c>
      <c r="X74" s="538"/>
      <c r="Y74" s="538">
        <f>Y$3*D74</f>
        <v>0</v>
      </c>
      <c r="Z74" s="538">
        <f>Z$3*P74</f>
        <v>0</v>
      </c>
      <c r="AA74" s="538">
        <f>AA$3*R74</f>
        <v>0</v>
      </c>
      <c r="AB74" s="538">
        <f>AB$3*T74</f>
        <v>0</v>
      </c>
      <c r="AC74" s="538">
        <f>AC$3*V74</f>
        <v>0</v>
      </c>
    </row>
    <row r="75" spans="2:30" ht="13.8">
      <c r="B75" s="517"/>
      <c r="C75" s="518" t="s">
        <v>495</v>
      </c>
      <c r="D75" s="627">
        <v>0</v>
      </c>
      <c r="F75" s="520"/>
      <c r="G75" s="629">
        <v>0</v>
      </c>
      <c r="H75" s="520"/>
      <c r="I75" s="546"/>
      <c r="J75" s="546">
        <f t="shared" si="67"/>
        <v>0</v>
      </c>
      <c r="K75" s="546">
        <f t="shared" si="68"/>
        <v>0</v>
      </c>
      <c r="L75" s="546">
        <f t="shared" si="69"/>
        <v>0</v>
      </c>
      <c r="M75" s="546">
        <f t="shared" si="70"/>
        <v>0</v>
      </c>
      <c r="N75" s="521"/>
      <c r="O75" s="538">
        <v>0</v>
      </c>
      <c r="P75" s="538">
        <f>IF($D75-O75&lt;0,0,$D75-O75)</f>
        <v>0</v>
      </c>
      <c r="Q75" s="538">
        <f>IF(P75&gt;0,$D75/$G75,0)</f>
        <v>0</v>
      </c>
      <c r="R75" s="538">
        <f>IF($D75-O75-Q75&lt;0,0,$D75-O75-Q75)</f>
        <v>0</v>
      </c>
      <c r="S75" s="538">
        <f>IF(R75&gt;0,$D75/$G75,0)</f>
        <v>0</v>
      </c>
      <c r="T75" s="538">
        <f>IF($D75-O75-Q75-S75&lt;0,0,$D75-O75-Q75-S75)</f>
        <v>0</v>
      </c>
      <c r="U75" s="538">
        <f>IF(T75&gt;0,$D75/$G75,0)</f>
        <v>0</v>
      </c>
      <c r="V75" s="538">
        <f>IF($D75-O75-Q75-S75-U75&lt;0,0,$D75-O75-Q75-S75-U75)</f>
        <v>0</v>
      </c>
      <c r="W75" s="538">
        <f>IF(V75&gt;0,$D75/$G75,0)</f>
        <v>0</v>
      </c>
      <c r="X75" s="538"/>
      <c r="Y75" s="538">
        <f>Y$3*D75</f>
        <v>0</v>
      </c>
      <c r="Z75" s="538">
        <f>Z$3*P75</f>
        <v>0</v>
      </c>
      <c r="AA75" s="538">
        <f>AA$3*R75</f>
        <v>0</v>
      </c>
      <c r="AB75" s="538">
        <f>AB$3*T75</f>
        <v>0</v>
      </c>
      <c r="AC75" s="538">
        <f>AC$3*V75</f>
        <v>0</v>
      </c>
    </row>
    <row r="76" spans="2:30" ht="13.8">
      <c r="B76" s="517"/>
      <c r="C76" s="518" t="s">
        <v>495</v>
      </c>
      <c r="D76" s="627">
        <v>0</v>
      </c>
      <c r="F76" s="520"/>
      <c r="G76" s="629">
        <v>0</v>
      </c>
      <c r="H76" s="520"/>
      <c r="I76" s="546"/>
      <c r="J76" s="546">
        <f t="shared" si="67"/>
        <v>0</v>
      </c>
      <c r="K76" s="546">
        <f t="shared" si="68"/>
        <v>0</v>
      </c>
      <c r="L76" s="546">
        <f t="shared" si="69"/>
        <v>0</v>
      </c>
      <c r="M76" s="546">
        <f t="shared" si="70"/>
        <v>0</v>
      </c>
      <c r="N76" s="521"/>
      <c r="O76" s="538">
        <v>0</v>
      </c>
      <c r="P76" s="538">
        <f>IF($D76-O76&lt;0,0,$D76-O76)</f>
        <v>0</v>
      </c>
      <c r="Q76" s="538">
        <f>IF(P76&gt;0,$D76/$G76,0)</f>
        <v>0</v>
      </c>
      <c r="R76" s="538">
        <f>IF($D76-O76-Q76&lt;0,0,$D76-O76-Q76)</f>
        <v>0</v>
      </c>
      <c r="S76" s="538">
        <f>IF(R76&gt;0,$D76/$G76,0)</f>
        <v>0</v>
      </c>
      <c r="T76" s="538">
        <f>IF($D76-O76-Q76-S76&lt;0,0,$D76-O76-Q76-S76)</f>
        <v>0</v>
      </c>
      <c r="U76" s="538">
        <f>IF(T76&gt;0,$D76/$G76,0)</f>
        <v>0</v>
      </c>
      <c r="V76" s="538">
        <f>IF($D76-O76-Q76-S76-U76&lt;0,0,$D76-O76-Q76-S76-U76)</f>
        <v>0</v>
      </c>
      <c r="W76" s="538">
        <f>IF(V76&gt;0,$D76/$G76,0)</f>
        <v>0</v>
      </c>
      <c r="X76" s="538"/>
      <c r="Y76" s="538">
        <f>Y$3*D76</f>
        <v>0</v>
      </c>
      <c r="Z76" s="538">
        <f>Z$3*P76</f>
        <v>0</v>
      </c>
      <c r="AA76" s="538">
        <f>AA$3*R76</f>
        <v>0</v>
      </c>
      <c r="AB76" s="538">
        <f>AB$3*T76</f>
        <v>0</v>
      </c>
      <c r="AC76" s="538">
        <f>AC$3*V76</f>
        <v>0</v>
      </c>
    </row>
    <row r="77" spans="2:30" ht="13.8">
      <c r="B77" s="517"/>
      <c r="C77" s="518" t="s">
        <v>495</v>
      </c>
      <c r="D77" s="627">
        <v>0</v>
      </c>
      <c r="F77" s="520"/>
      <c r="G77" s="629">
        <v>0</v>
      </c>
      <c r="H77" s="520"/>
      <c r="I77" s="546"/>
      <c r="J77" s="546">
        <f t="shared" si="67"/>
        <v>0</v>
      </c>
      <c r="K77" s="546">
        <f t="shared" si="68"/>
        <v>0</v>
      </c>
      <c r="L77" s="546">
        <f t="shared" si="69"/>
        <v>0</v>
      </c>
      <c r="M77" s="546">
        <f t="shared" si="70"/>
        <v>0</v>
      </c>
      <c r="N77" s="521"/>
      <c r="O77" s="538">
        <v>0</v>
      </c>
      <c r="P77" s="538">
        <f>IF($D77-O77&lt;0,0,$D77-O77)</f>
        <v>0</v>
      </c>
      <c r="Q77" s="538">
        <f>IF(P77&gt;0,$D77/$G77,0)</f>
        <v>0</v>
      </c>
      <c r="R77" s="538">
        <f>IF($D77-O77-Q77&lt;0,0,$D77-O77-Q77)</f>
        <v>0</v>
      </c>
      <c r="S77" s="538">
        <f>IF(R77&gt;0,$D77/$G77,0)</f>
        <v>0</v>
      </c>
      <c r="T77" s="538">
        <f>IF($D77-O77-Q77-S77&lt;0,0,$D77-O77-Q77-S77)</f>
        <v>0</v>
      </c>
      <c r="U77" s="538">
        <f>IF(T77&gt;0,$D77/$G77,0)</f>
        <v>0</v>
      </c>
      <c r="V77" s="538">
        <f>IF($D77-O77-Q77-S77-U77&lt;0,0,$D77-O77-Q77-S77-U77)</f>
        <v>0</v>
      </c>
      <c r="W77" s="538">
        <f>IF(V77&gt;0,$D77/$G77,0)</f>
        <v>0</v>
      </c>
      <c r="X77" s="538"/>
      <c r="Y77" s="538">
        <f>Y$3*D77</f>
        <v>0</v>
      </c>
      <c r="Z77" s="538">
        <f>Z$3*P77</f>
        <v>0</v>
      </c>
      <c r="AA77" s="538">
        <f>AA$3*R77</f>
        <v>0</v>
      </c>
      <c r="AB77" s="538">
        <f>AB$3*T77</f>
        <v>0</v>
      </c>
      <c r="AC77" s="538">
        <f>AC$3*V77</f>
        <v>0</v>
      </c>
    </row>
    <row r="78" spans="2:30" ht="13.8">
      <c r="B78" s="517"/>
      <c r="C78" s="518"/>
      <c r="D78" s="519"/>
      <c r="F78" s="520"/>
      <c r="H78" s="520"/>
      <c r="I78" s="546"/>
      <c r="J78" s="546"/>
      <c r="K78" s="546"/>
      <c r="L78" s="546"/>
      <c r="M78" s="546"/>
      <c r="N78" s="521"/>
      <c r="O78" s="538"/>
      <c r="P78" s="538"/>
      <c r="Q78" s="538"/>
      <c r="R78" s="538"/>
      <c r="S78" s="538"/>
      <c r="T78" s="538"/>
      <c r="U78" s="538"/>
      <c r="V78" s="538"/>
      <c r="W78" s="538"/>
      <c r="X78" s="538"/>
      <c r="Y78" s="538"/>
      <c r="Z78" s="538"/>
      <c r="AA78" s="538"/>
      <c r="AB78" s="538"/>
      <c r="AC78" s="538"/>
    </row>
    <row r="79" spans="2:30" ht="13.8">
      <c r="B79" s="517"/>
      <c r="C79" s="518"/>
      <c r="D79" s="519"/>
      <c r="F79" s="520"/>
      <c r="H79" s="520"/>
      <c r="I79" s="546"/>
      <c r="J79" s="546"/>
      <c r="K79" s="546"/>
      <c r="L79" s="546"/>
      <c r="M79" s="546"/>
      <c r="N79" s="521"/>
      <c r="O79" s="538"/>
      <c r="P79" s="538"/>
      <c r="Q79" s="538"/>
      <c r="R79" s="538"/>
      <c r="S79" s="538"/>
      <c r="T79" s="538"/>
      <c r="U79" s="538"/>
      <c r="V79" s="538"/>
      <c r="W79" s="538"/>
      <c r="X79" s="538"/>
      <c r="Y79" s="538"/>
      <c r="Z79" s="538"/>
      <c r="AA79" s="538"/>
      <c r="AB79" s="538"/>
      <c r="AC79" s="538"/>
    </row>
    <row r="80" spans="2:30" ht="12" customHeight="1">
      <c r="N80" s="496"/>
      <c r="O80" s="534" t="s">
        <v>492</v>
      </c>
      <c r="P80" s="534" t="s">
        <v>493</v>
      </c>
      <c r="Q80" s="534" t="s">
        <v>492</v>
      </c>
      <c r="R80" s="534" t="s">
        <v>493</v>
      </c>
      <c r="S80" s="534" t="s">
        <v>492</v>
      </c>
      <c r="T80" s="534" t="s">
        <v>493</v>
      </c>
      <c r="U80" s="534" t="s">
        <v>492</v>
      </c>
      <c r="V80" s="534" t="s">
        <v>493</v>
      </c>
      <c r="W80" s="534" t="s">
        <v>492</v>
      </c>
      <c r="Y80" s="534" t="s">
        <v>481</v>
      </c>
      <c r="Z80" s="534" t="s">
        <v>481</v>
      </c>
      <c r="AA80" s="534" t="s">
        <v>481</v>
      </c>
      <c r="AB80" s="534" t="s">
        <v>481</v>
      </c>
      <c r="AC80" s="534" t="s">
        <v>481</v>
      </c>
    </row>
    <row r="81" spans="2:30" ht="12" customHeight="1">
      <c r="F81" s="501"/>
      <c r="G81" s="507" t="s">
        <v>482</v>
      </c>
      <c r="H81" s="501"/>
      <c r="I81" s="544"/>
      <c r="J81" s="544"/>
      <c r="K81" s="544"/>
      <c r="L81" s="544"/>
      <c r="M81" s="544"/>
      <c r="N81" s="502"/>
      <c r="O81" s="535" t="s">
        <v>77</v>
      </c>
      <c r="P81" s="535" t="s">
        <v>494</v>
      </c>
      <c r="Q81" s="535" t="s">
        <v>77</v>
      </c>
      <c r="R81" s="535" t="s">
        <v>77</v>
      </c>
      <c r="S81" s="535" t="s">
        <v>77</v>
      </c>
      <c r="T81" s="535" t="s">
        <v>77</v>
      </c>
      <c r="U81" s="535" t="s">
        <v>77</v>
      </c>
      <c r="V81" s="535" t="s">
        <v>77</v>
      </c>
      <c r="W81" s="535" t="s">
        <v>77</v>
      </c>
      <c r="X81" s="535"/>
      <c r="Y81" s="535" t="s">
        <v>77</v>
      </c>
      <c r="Z81" s="535" t="s">
        <v>77</v>
      </c>
      <c r="AA81" s="535" t="s">
        <v>77</v>
      </c>
      <c r="AB81" s="535" t="s">
        <v>77</v>
      </c>
      <c r="AC81" s="535" t="s">
        <v>77</v>
      </c>
    </row>
    <row r="82" spans="2:30" ht="12" customHeight="1">
      <c r="C82" s="492" t="s">
        <v>496</v>
      </c>
      <c r="D82" s="486">
        <f>D72+1</f>
        <v>2021</v>
      </c>
      <c r="F82" s="524"/>
      <c r="G82" s="507" t="s">
        <v>483</v>
      </c>
      <c r="H82" s="524"/>
      <c r="I82" s="547"/>
      <c r="J82" s="547"/>
      <c r="K82" s="547"/>
      <c r="L82" s="547"/>
      <c r="M82" s="547"/>
      <c r="N82" s="525"/>
      <c r="O82" s="539">
        <f>D82</f>
        <v>2021</v>
      </c>
      <c r="P82" s="539">
        <f>O82</f>
        <v>2021</v>
      </c>
      <c r="Q82" s="539">
        <f>P82+1</f>
        <v>2022</v>
      </c>
      <c r="R82" s="539">
        <f>Q82</f>
        <v>2022</v>
      </c>
      <c r="S82" s="539">
        <f>R82+1</f>
        <v>2023</v>
      </c>
      <c r="T82" s="539">
        <f t="shared" ref="T82" si="71">S82</f>
        <v>2023</v>
      </c>
      <c r="U82" s="539">
        <f t="shared" ref="U82" si="72">T82+1</f>
        <v>2024</v>
      </c>
      <c r="V82" s="539">
        <f>U82</f>
        <v>2024</v>
      </c>
      <c r="W82" s="539">
        <f t="shared" ref="W82" si="73">V82+1</f>
        <v>2025</v>
      </c>
      <c r="X82" s="540"/>
      <c r="Y82" s="539">
        <f>O82</f>
        <v>2021</v>
      </c>
      <c r="Z82" s="539">
        <f>Y82+1</f>
        <v>2022</v>
      </c>
      <c r="AA82" s="539">
        <f t="shared" ref="AA82" si="74">Z82+1</f>
        <v>2023</v>
      </c>
      <c r="AB82" s="539">
        <f t="shared" ref="AB82" si="75">AA82+1</f>
        <v>2024</v>
      </c>
      <c r="AC82" s="539">
        <f t="shared" ref="AC82" si="76">AB82+1</f>
        <v>2025</v>
      </c>
    </row>
    <row r="83" spans="2:30" ht="13.8">
      <c r="B83" s="517"/>
      <c r="C83" s="518" t="s">
        <v>495</v>
      </c>
      <c r="D83" s="627">
        <v>0</v>
      </c>
      <c r="F83" s="520"/>
      <c r="G83" s="628">
        <v>0</v>
      </c>
      <c r="H83" s="520"/>
      <c r="I83" s="546"/>
      <c r="J83" s="546"/>
      <c r="K83" s="546">
        <f>O83+Y83</f>
        <v>0</v>
      </c>
      <c r="L83" s="546">
        <f>Q83+Z83</f>
        <v>0</v>
      </c>
      <c r="M83" s="546">
        <f>S83+AA83</f>
        <v>0</v>
      </c>
      <c r="N83" s="521"/>
      <c r="O83" s="538">
        <v>0</v>
      </c>
      <c r="P83" s="538">
        <f>IF($D83-O83&lt;0,0,$D83-O83)</f>
        <v>0</v>
      </c>
      <c r="Q83" s="538">
        <f>IF(P83&gt;0,$D83/$G83,0)</f>
        <v>0</v>
      </c>
      <c r="R83" s="538">
        <f>IF($D83-O83-Q83&lt;0,0,$D83-O83-Q83)</f>
        <v>0</v>
      </c>
      <c r="S83" s="538">
        <f>IF(R83&gt;0,$D83/$G83,0)</f>
        <v>0</v>
      </c>
      <c r="T83" s="538">
        <f>IF($D83-O83-Q83-S83&lt;0,0,$D83-O83-Q83-S83)</f>
        <v>0</v>
      </c>
      <c r="U83" s="538">
        <f>IF(T83&gt;0,$D83/$G83,0)</f>
        <v>0</v>
      </c>
      <c r="V83" s="538">
        <f>IF($D83-O83-Q83-S83-U83&lt;0,0,$D83-O83-Q83-S83-U83)</f>
        <v>0</v>
      </c>
      <c r="W83" s="538">
        <f>IF(V83&gt;0,$D83/$G83,0)</f>
        <v>0</v>
      </c>
      <c r="X83" s="538"/>
      <c r="Y83" s="538">
        <f>Y$3*D83</f>
        <v>0</v>
      </c>
      <c r="Z83" s="538">
        <f>Z$3*P83</f>
        <v>0</v>
      </c>
      <c r="AA83" s="538">
        <f>AA$3*R83</f>
        <v>0</v>
      </c>
      <c r="AB83" s="538">
        <f>AB$3*T83</f>
        <v>0</v>
      </c>
      <c r="AC83" s="538">
        <f>AC$3*V83</f>
        <v>0</v>
      </c>
      <c r="AD83" s="584"/>
    </row>
    <row r="84" spans="2:30" ht="13.8">
      <c r="B84" s="517"/>
      <c r="C84" s="518" t="s">
        <v>495</v>
      </c>
      <c r="D84" s="627">
        <v>0</v>
      </c>
      <c r="F84" s="520"/>
      <c r="G84" s="629">
        <v>0</v>
      </c>
      <c r="H84" s="520"/>
      <c r="I84" s="546"/>
      <c r="J84" s="546"/>
      <c r="K84" s="546">
        <f t="shared" ref="K84:K87" si="77">O84+Y84</f>
        <v>0</v>
      </c>
      <c r="L84" s="546">
        <f t="shared" ref="L84:L87" si="78">Q84+Z84</f>
        <v>0</v>
      </c>
      <c r="M84" s="546">
        <f t="shared" ref="M84:M87" si="79">S84+AA84</f>
        <v>0</v>
      </c>
      <c r="N84" s="521"/>
      <c r="O84" s="538">
        <v>0</v>
      </c>
      <c r="P84" s="538">
        <f>IF($D84-O84&lt;0,0,$D84-O84)</f>
        <v>0</v>
      </c>
      <c r="Q84" s="538">
        <f>IF(P84&gt;0,$D84/$G84,0)</f>
        <v>0</v>
      </c>
      <c r="R84" s="538">
        <f>IF($D84-O84-Q84&lt;0,0,$D84-O84-Q84)</f>
        <v>0</v>
      </c>
      <c r="S84" s="538">
        <f>IF(R84&gt;0,$D84/$G84,0)</f>
        <v>0</v>
      </c>
      <c r="T84" s="538">
        <f>IF($D84-O84-Q84-S84&lt;0,0,$D84-O84-Q84-S84)</f>
        <v>0</v>
      </c>
      <c r="U84" s="538">
        <f>IF(T84&gt;0,$D84/$G84,0)</f>
        <v>0</v>
      </c>
      <c r="V84" s="538">
        <f>IF($D84-O84-Q84-S84-U84&lt;0,0,$D84-O84-Q84-S84-U84)</f>
        <v>0</v>
      </c>
      <c r="W84" s="538">
        <f>IF(V84&gt;0,$D84/$G84,0)</f>
        <v>0</v>
      </c>
      <c r="X84" s="538"/>
      <c r="Y84" s="538">
        <f>Y$3*D84</f>
        <v>0</v>
      </c>
      <c r="Z84" s="538">
        <f>Z$3*P84</f>
        <v>0</v>
      </c>
      <c r="AA84" s="538">
        <f>AA$3*R84</f>
        <v>0</v>
      </c>
      <c r="AB84" s="538">
        <f>AB$3*T84</f>
        <v>0</v>
      </c>
      <c r="AC84" s="538">
        <f>AC$3*V84</f>
        <v>0</v>
      </c>
    </row>
    <row r="85" spans="2:30" ht="13.8">
      <c r="B85" s="517"/>
      <c r="C85" s="518" t="s">
        <v>495</v>
      </c>
      <c r="D85" s="627">
        <v>0</v>
      </c>
      <c r="F85" s="520"/>
      <c r="G85" s="629">
        <v>0</v>
      </c>
      <c r="H85" s="520"/>
      <c r="I85" s="546"/>
      <c r="J85" s="546"/>
      <c r="K85" s="546">
        <f t="shared" si="77"/>
        <v>0</v>
      </c>
      <c r="L85" s="546">
        <f t="shared" si="78"/>
        <v>0</v>
      </c>
      <c r="M85" s="546">
        <f t="shared" si="79"/>
        <v>0</v>
      </c>
      <c r="N85" s="521"/>
      <c r="O85" s="538">
        <v>0</v>
      </c>
      <c r="P85" s="538">
        <f>IF($D85-O85&lt;0,0,$D85-O85)</f>
        <v>0</v>
      </c>
      <c r="Q85" s="538">
        <f>IF(P85&gt;0,$D85/$G85,0)</f>
        <v>0</v>
      </c>
      <c r="R85" s="538">
        <f>IF($D85-O85-Q85&lt;0,0,$D85-O85-Q85)</f>
        <v>0</v>
      </c>
      <c r="S85" s="538">
        <f>IF(R85&gt;0,$D85/$G85,0)</f>
        <v>0</v>
      </c>
      <c r="T85" s="538">
        <f>IF($D85-O85-Q85-S85&lt;0,0,$D85-O85-Q85-S85)</f>
        <v>0</v>
      </c>
      <c r="U85" s="538">
        <f>IF(T85&gt;0,$D85/$G85,0)</f>
        <v>0</v>
      </c>
      <c r="V85" s="538">
        <f>IF($D85-O85-Q85-S85-U85&lt;0,0,$D85-O85-Q85-S85-U85)</f>
        <v>0</v>
      </c>
      <c r="W85" s="538">
        <f>IF(V85&gt;0,$D85/$G85,0)</f>
        <v>0</v>
      </c>
      <c r="X85" s="538"/>
      <c r="Y85" s="538">
        <f>Y$3*D85</f>
        <v>0</v>
      </c>
      <c r="Z85" s="538">
        <f>Z$3*P85</f>
        <v>0</v>
      </c>
      <c r="AA85" s="538">
        <f>AA$3*R85</f>
        <v>0</v>
      </c>
      <c r="AB85" s="538">
        <f>AB$3*T85</f>
        <v>0</v>
      </c>
      <c r="AC85" s="538">
        <f>AC$3*V85</f>
        <v>0</v>
      </c>
    </row>
    <row r="86" spans="2:30" ht="13.8">
      <c r="B86" s="517"/>
      <c r="C86" s="518" t="s">
        <v>495</v>
      </c>
      <c r="D86" s="627">
        <v>0</v>
      </c>
      <c r="F86" s="520"/>
      <c r="G86" s="629">
        <v>0</v>
      </c>
      <c r="H86" s="520"/>
      <c r="I86" s="546"/>
      <c r="J86" s="546"/>
      <c r="K86" s="546">
        <f t="shared" si="77"/>
        <v>0</v>
      </c>
      <c r="L86" s="546">
        <f t="shared" si="78"/>
        <v>0</v>
      </c>
      <c r="M86" s="546">
        <f t="shared" si="79"/>
        <v>0</v>
      </c>
      <c r="N86" s="521"/>
      <c r="O86" s="538">
        <v>0</v>
      </c>
      <c r="P86" s="538">
        <f>IF($D86-O86&lt;0,0,$D86-O86)</f>
        <v>0</v>
      </c>
      <c r="Q86" s="538">
        <f>IF(P86&gt;0,$D86/$G86,0)</f>
        <v>0</v>
      </c>
      <c r="R86" s="538">
        <f>IF($D86-O86-Q86&lt;0,0,$D86-O86-Q86)</f>
        <v>0</v>
      </c>
      <c r="S86" s="538">
        <f>IF(R86&gt;0,$D86/$G86,0)</f>
        <v>0</v>
      </c>
      <c r="T86" s="538">
        <f>IF($D86-O86-Q86-S86&lt;0,0,$D86-O86-Q86-S86)</f>
        <v>0</v>
      </c>
      <c r="U86" s="538">
        <f>IF(T86&gt;0,$D86/$G86,0)</f>
        <v>0</v>
      </c>
      <c r="V86" s="538">
        <f>IF($D86-O86-Q86-S86-U86&lt;0,0,$D86-O86-Q86-S86-U86)</f>
        <v>0</v>
      </c>
      <c r="W86" s="538">
        <f>IF(V86&gt;0,$D86/$G86,0)</f>
        <v>0</v>
      </c>
      <c r="X86" s="538"/>
      <c r="Y86" s="538">
        <f>Y$3*D86</f>
        <v>0</v>
      </c>
      <c r="Z86" s="538">
        <f>Z$3*P86</f>
        <v>0</v>
      </c>
      <c r="AA86" s="538">
        <f>AA$3*R86</f>
        <v>0</v>
      </c>
      <c r="AB86" s="538">
        <f>AB$3*T86</f>
        <v>0</v>
      </c>
      <c r="AC86" s="538">
        <f>AC$3*V86</f>
        <v>0</v>
      </c>
    </row>
    <row r="87" spans="2:30" ht="13.8">
      <c r="B87" s="517"/>
      <c r="C87" s="518" t="s">
        <v>495</v>
      </c>
      <c r="D87" s="627">
        <v>0</v>
      </c>
      <c r="F87" s="520"/>
      <c r="G87" s="629">
        <v>0</v>
      </c>
      <c r="H87" s="520"/>
      <c r="I87" s="546"/>
      <c r="J87" s="546"/>
      <c r="K87" s="546">
        <f t="shared" si="77"/>
        <v>0</v>
      </c>
      <c r="L87" s="546">
        <f t="shared" si="78"/>
        <v>0</v>
      </c>
      <c r="M87" s="546">
        <f t="shared" si="79"/>
        <v>0</v>
      </c>
      <c r="N87" s="521"/>
      <c r="O87" s="538">
        <v>0</v>
      </c>
      <c r="P87" s="538">
        <f>IF($D87-O87&lt;0,0,$D87-O87)</f>
        <v>0</v>
      </c>
      <c r="Q87" s="538">
        <f>IF(P87&gt;0,$D87/$G87,0)</f>
        <v>0</v>
      </c>
      <c r="R87" s="538">
        <f>IF($D87-O87-Q87&lt;0,0,$D87-O87-Q87)</f>
        <v>0</v>
      </c>
      <c r="S87" s="538">
        <f>IF(R87&gt;0,$D87/$G87,0)</f>
        <v>0</v>
      </c>
      <c r="T87" s="538">
        <f>IF($D87-O87-Q87-S87&lt;0,0,$D87-O87-Q87-S87)</f>
        <v>0</v>
      </c>
      <c r="U87" s="538">
        <f>IF(T87&gt;0,$D87/$G87,0)</f>
        <v>0</v>
      </c>
      <c r="V87" s="538">
        <f>IF($D87-O87-Q87-S87-U87&lt;0,0,$D87-O87-Q87-S87-U87)</f>
        <v>0</v>
      </c>
      <c r="W87" s="538">
        <f>IF(V87&gt;0,$D87/$G87,0)</f>
        <v>0</v>
      </c>
      <c r="X87" s="538"/>
      <c r="Y87" s="538">
        <f>Y$3*D87</f>
        <v>0</v>
      </c>
      <c r="Z87" s="538">
        <f>Z$3*P87</f>
        <v>0</v>
      </c>
      <c r="AA87" s="538">
        <f>AA$3*R87</f>
        <v>0</v>
      </c>
      <c r="AB87" s="538">
        <f>AB$3*T87</f>
        <v>0</v>
      </c>
      <c r="AC87" s="538">
        <f>AC$3*V87</f>
        <v>0</v>
      </c>
    </row>
    <row r="88" spans="2:30" ht="13.8">
      <c r="B88" s="517"/>
      <c r="C88" s="518"/>
      <c r="D88" s="519"/>
      <c r="F88" s="520"/>
      <c r="H88" s="520"/>
      <c r="I88" s="546"/>
      <c r="J88" s="546"/>
      <c r="K88" s="546"/>
      <c r="L88" s="546"/>
      <c r="M88" s="546"/>
      <c r="N88" s="521"/>
      <c r="O88" s="538"/>
      <c r="P88" s="538"/>
      <c r="Q88" s="538"/>
      <c r="R88" s="538"/>
      <c r="S88" s="538"/>
      <c r="T88" s="538"/>
      <c r="U88" s="538"/>
      <c r="V88" s="538"/>
      <c r="W88" s="538"/>
      <c r="X88" s="538"/>
      <c r="Y88" s="538"/>
      <c r="Z88" s="538"/>
      <c r="AA88" s="538"/>
      <c r="AB88" s="538"/>
      <c r="AC88" s="538"/>
    </row>
    <row r="89" spans="2:30" ht="13.8">
      <c r="B89" s="517"/>
      <c r="C89" s="518"/>
      <c r="D89" s="519"/>
      <c r="F89" s="520"/>
      <c r="H89" s="520"/>
      <c r="I89" s="546"/>
      <c r="J89" s="546"/>
      <c r="K89" s="546"/>
      <c r="L89" s="546"/>
      <c r="M89" s="546"/>
      <c r="N89" s="521"/>
      <c r="O89" s="538"/>
      <c r="P89" s="538"/>
      <c r="Q89" s="538"/>
      <c r="R89" s="538"/>
      <c r="S89" s="538"/>
      <c r="T89" s="538"/>
      <c r="U89" s="538"/>
      <c r="V89" s="538"/>
      <c r="W89" s="538"/>
      <c r="X89" s="538"/>
      <c r="Y89" s="538"/>
      <c r="Z89" s="538"/>
      <c r="AA89" s="538"/>
      <c r="AB89" s="538"/>
      <c r="AC89" s="538"/>
    </row>
    <row r="90" spans="2:30" ht="12" customHeight="1">
      <c r="N90" s="496"/>
      <c r="O90" s="534" t="s">
        <v>492</v>
      </c>
      <c r="P90" s="534" t="s">
        <v>493</v>
      </c>
      <c r="Q90" s="534" t="s">
        <v>492</v>
      </c>
      <c r="R90" s="534" t="s">
        <v>493</v>
      </c>
      <c r="S90" s="534" t="s">
        <v>492</v>
      </c>
      <c r="T90" s="534" t="s">
        <v>493</v>
      </c>
      <c r="U90" s="534" t="s">
        <v>492</v>
      </c>
      <c r="V90" s="534" t="s">
        <v>493</v>
      </c>
      <c r="W90" s="534" t="s">
        <v>492</v>
      </c>
      <c r="Y90" s="534" t="s">
        <v>481</v>
      </c>
      <c r="Z90" s="534" t="s">
        <v>481</v>
      </c>
      <c r="AA90" s="534" t="s">
        <v>481</v>
      </c>
      <c r="AB90" s="534" t="s">
        <v>481</v>
      </c>
      <c r="AC90" s="534" t="s">
        <v>481</v>
      </c>
    </row>
    <row r="91" spans="2:30" ht="12" customHeight="1">
      <c r="F91" s="501"/>
      <c r="G91" s="507" t="s">
        <v>482</v>
      </c>
      <c r="H91" s="501"/>
      <c r="I91" s="544"/>
      <c r="J91" s="544"/>
      <c r="K91" s="544"/>
      <c r="L91" s="544"/>
      <c r="M91" s="544"/>
      <c r="N91" s="502"/>
      <c r="O91" s="535" t="s">
        <v>77</v>
      </c>
      <c r="P91" s="535" t="s">
        <v>494</v>
      </c>
      <c r="Q91" s="535" t="s">
        <v>77</v>
      </c>
      <c r="R91" s="535" t="s">
        <v>77</v>
      </c>
      <c r="S91" s="535" t="s">
        <v>77</v>
      </c>
      <c r="T91" s="535" t="s">
        <v>77</v>
      </c>
      <c r="U91" s="535" t="s">
        <v>77</v>
      </c>
      <c r="V91" s="535" t="s">
        <v>77</v>
      </c>
      <c r="W91" s="535" t="s">
        <v>77</v>
      </c>
      <c r="X91" s="535"/>
      <c r="Y91" s="535" t="s">
        <v>77</v>
      </c>
      <c r="Z91" s="535" t="s">
        <v>77</v>
      </c>
      <c r="AA91" s="535" t="s">
        <v>77</v>
      </c>
      <c r="AB91" s="535" t="s">
        <v>77</v>
      </c>
      <c r="AC91" s="535" t="s">
        <v>77</v>
      </c>
    </row>
    <row r="92" spans="2:30" ht="12" customHeight="1">
      <c r="C92" s="492" t="s">
        <v>496</v>
      </c>
      <c r="D92" s="486">
        <f>D82+1</f>
        <v>2022</v>
      </c>
      <c r="F92" s="524"/>
      <c r="G92" s="507" t="s">
        <v>483</v>
      </c>
      <c r="H92" s="524"/>
      <c r="I92" s="547"/>
      <c r="J92" s="547"/>
      <c r="K92" s="547"/>
      <c r="L92" s="547"/>
      <c r="M92" s="547"/>
      <c r="N92" s="525"/>
      <c r="O92" s="539">
        <f>D92</f>
        <v>2022</v>
      </c>
      <c r="P92" s="539">
        <f>O92</f>
        <v>2022</v>
      </c>
      <c r="Q92" s="539">
        <f>P92+1</f>
        <v>2023</v>
      </c>
      <c r="R92" s="539">
        <f>Q92</f>
        <v>2023</v>
      </c>
      <c r="S92" s="539">
        <f>R92+1</f>
        <v>2024</v>
      </c>
      <c r="T92" s="539">
        <f t="shared" ref="T92" si="80">S92</f>
        <v>2024</v>
      </c>
      <c r="U92" s="539">
        <f t="shared" ref="U92" si="81">T92+1</f>
        <v>2025</v>
      </c>
      <c r="V92" s="539">
        <f>U92</f>
        <v>2025</v>
      </c>
      <c r="W92" s="539">
        <f t="shared" ref="W92" si="82">V92+1</f>
        <v>2026</v>
      </c>
      <c r="X92" s="540"/>
      <c r="Y92" s="539">
        <f>O92</f>
        <v>2022</v>
      </c>
      <c r="Z92" s="539">
        <f>Y92+1</f>
        <v>2023</v>
      </c>
      <c r="AA92" s="539">
        <f t="shared" ref="AA92" si="83">Z92+1</f>
        <v>2024</v>
      </c>
      <c r="AB92" s="539">
        <f t="shared" ref="AB92" si="84">AA92+1</f>
        <v>2025</v>
      </c>
      <c r="AC92" s="539">
        <f t="shared" ref="AC92" si="85">AB92+1</f>
        <v>2026</v>
      </c>
    </row>
    <row r="93" spans="2:30" ht="13.8">
      <c r="B93" s="517"/>
      <c r="C93" s="518" t="s">
        <v>495</v>
      </c>
      <c r="D93" s="627">
        <v>0</v>
      </c>
      <c r="F93" s="520"/>
      <c r="G93" s="628">
        <v>0</v>
      </c>
      <c r="H93" s="520"/>
      <c r="I93" s="546"/>
      <c r="J93" s="546"/>
      <c r="K93" s="546"/>
      <c r="L93" s="546">
        <f>O93+Y93</f>
        <v>0</v>
      </c>
      <c r="M93" s="546">
        <f>Q93+Z93</f>
        <v>0</v>
      </c>
      <c r="N93" s="521"/>
      <c r="O93" s="538">
        <v>0</v>
      </c>
      <c r="P93" s="538">
        <f>IF($D93-O93&lt;0,0,$D93-O93)</f>
        <v>0</v>
      </c>
      <c r="Q93" s="538">
        <f>IF(P93&gt;0,$D93/$G93,0)</f>
        <v>0</v>
      </c>
      <c r="R93" s="538">
        <f>IF($D93-O93-Q93&lt;0,0,$D93-O93-Q93)</f>
        <v>0</v>
      </c>
      <c r="S93" s="538">
        <f>IF(R93&gt;0,$D93/$G93,0)</f>
        <v>0</v>
      </c>
      <c r="T93" s="538">
        <f>IF($D93-O93-Q93-S93&lt;0,0,$D93-O93-Q93-S93)</f>
        <v>0</v>
      </c>
      <c r="U93" s="538">
        <f>IF(T93&gt;0,$D93/$G93,0)</f>
        <v>0</v>
      </c>
      <c r="V93" s="538">
        <f>IF($D93-O93-Q93-S93-U93&lt;0,0,$D93-O93-Q93-S93-U93)</f>
        <v>0</v>
      </c>
      <c r="W93" s="538">
        <f>IF(V93&gt;0,$D93/$G93,0)</f>
        <v>0</v>
      </c>
      <c r="X93" s="538"/>
      <c r="Y93" s="538">
        <f>Y$3*D93</f>
        <v>0</v>
      </c>
      <c r="Z93" s="538">
        <f>Z$3*P93</f>
        <v>0</v>
      </c>
      <c r="AA93" s="538">
        <f>AA$3*R93</f>
        <v>0</v>
      </c>
      <c r="AB93" s="538">
        <f>AB$3*T93</f>
        <v>0</v>
      </c>
      <c r="AC93" s="538">
        <f>AC$3*V93</f>
        <v>0</v>
      </c>
      <c r="AD93" s="584"/>
    </row>
    <row r="94" spans="2:30" ht="13.8">
      <c r="B94" s="517"/>
      <c r="C94" s="518" t="s">
        <v>495</v>
      </c>
      <c r="D94" s="627">
        <v>0</v>
      </c>
      <c r="F94" s="520"/>
      <c r="G94" s="629">
        <v>0</v>
      </c>
      <c r="H94" s="520"/>
      <c r="I94" s="546"/>
      <c r="J94" s="546"/>
      <c r="K94" s="546"/>
      <c r="L94" s="546">
        <f t="shared" ref="L94:L97" si="86">O94+Y94</f>
        <v>0</v>
      </c>
      <c r="M94" s="546">
        <f t="shared" ref="M94:M97" si="87">Q94+Z94</f>
        <v>0</v>
      </c>
      <c r="N94" s="521"/>
      <c r="O94" s="538">
        <v>0</v>
      </c>
      <c r="P94" s="538">
        <f>IF($D94-O94&lt;0,0,$D94-O94)</f>
        <v>0</v>
      </c>
      <c r="Q94" s="538">
        <f>IF(P94&gt;0,$D94/$G94,0)</f>
        <v>0</v>
      </c>
      <c r="R94" s="538">
        <f>IF($D94-O94-Q94&lt;0,0,$D94-O94-Q94)</f>
        <v>0</v>
      </c>
      <c r="S94" s="538">
        <f>IF(R94&gt;0,$D94/$G94,0)</f>
        <v>0</v>
      </c>
      <c r="T94" s="538">
        <f>IF($D94-O94-Q94-S94&lt;0,0,$D94-O94-Q94-S94)</f>
        <v>0</v>
      </c>
      <c r="U94" s="538">
        <f>IF(T94&gt;0,$D94/$G94,0)</f>
        <v>0</v>
      </c>
      <c r="V94" s="538">
        <f>IF($D94-O94-Q94-S94-U94&lt;0,0,$D94-O94-Q94-S94-U94)</f>
        <v>0</v>
      </c>
      <c r="W94" s="538">
        <f>IF(V94&gt;0,$D94/$G94,0)</f>
        <v>0</v>
      </c>
      <c r="X94" s="538"/>
      <c r="Y94" s="538">
        <f>Y$3*D94</f>
        <v>0</v>
      </c>
      <c r="Z94" s="538">
        <f>Z$3*P94</f>
        <v>0</v>
      </c>
      <c r="AA94" s="538">
        <f>AA$3*R94</f>
        <v>0</v>
      </c>
      <c r="AB94" s="538">
        <f>AB$3*T94</f>
        <v>0</v>
      </c>
      <c r="AC94" s="538">
        <f>AC$3*V94</f>
        <v>0</v>
      </c>
    </row>
    <row r="95" spans="2:30" ht="13.8">
      <c r="B95" s="517"/>
      <c r="C95" s="518" t="s">
        <v>495</v>
      </c>
      <c r="D95" s="627">
        <v>0</v>
      </c>
      <c r="F95" s="520"/>
      <c r="G95" s="629">
        <v>0</v>
      </c>
      <c r="H95" s="520"/>
      <c r="I95" s="546"/>
      <c r="J95" s="546"/>
      <c r="K95" s="546"/>
      <c r="L95" s="546">
        <f t="shared" si="86"/>
        <v>0</v>
      </c>
      <c r="M95" s="546">
        <f t="shared" si="87"/>
        <v>0</v>
      </c>
      <c r="N95" s="521"/>
      <c r="O95" s="538">
        <v>0</v>
      </c>
      <c r="P95" s="538">
        <f>IF($D95-O95&lt;0,0,$D95-O95)</f>
        <v>0</v>
      </c>
      <c r="Q95" s="538">
        <f>IF(P95&gt;0,$D95/$G95,0)</f>
        <v>0</v>
      </c>
      <c r="R95" s="538">
        <f>IF($D95-O95-Q95&lt;0,0,$D95-O95-Q95)</f>
        <v>0</v>
      </c>
      <c r="S95" s="538">
        <f>IF(R95&gt;0,$D95/$G95,0)</f>
        <v>0</v>
      </c>
      <c r="T95" s="538">
        <f>IF($D95-O95-Q95-S95&lt;0,0,$D95-O95-Q95-S95)</f>
        <v>0</v>
      </c>
      <c r="U95" s="538">
        <f>IF(T95&gt;0,$D95/$G95,0)</f>
        <v>0</v>
      </c>
      <c r="V95" s="538">
        <f>IF($D95-O95-Q95-S95-U95&lt;0,0,$D95-O95-Q95-S95-U95)</f>
        <v>0</v>
      </c>
      <c r="W95" s="538">
        <f>IF(V95&gt;0,$D95/$G95,0)</f>
        <v>0</v>
      </c>
      <c r="X95" s="538"/>
      <c r="Y95" s="538">
        <f>Y$3*D95</f>
        <v>0</v>
      </c>
      <c r="Z95" s="538">
        <f>Z$3*P95</f>
        <v>0</v>
      </c>
      <c r="AA95" s="538">
        <f>AA$3*R95</f>
        <v>0</v>
      </c>
      <c r="AB95" s="538">
        <f>AB$3*T95</f>
        <v>0</v>
      </c>
      <c r="AC95" s="538">
        <f>AC$3*V95</f>
        <v>0</v>
      </c>
    </row>
    <row r="96" spans="2:30" ht="13.8">
      <c r="B96" s="517"/>
      <c r="C96" s="518" t="s">
        <v>495</v>
      </c>
      <c r="D96" s="627">
        <v>0</v>
      </c>
      <c r="F96" s="520"/>
      <c r="G96" s="629">
        <v>0</v>
      </c>
      <c r="H96" s="520"/>
      <c r="I96" s="546"/>
      <c r="J96" s="546"/>
      <c r="K96" s="546"/>
      <c r="L96" s="546">
        <f t="shared" si="86"/>
        <v>0</v>
      </c>
      <c r="M96" s="546">
        <f t="shared" si="87"/>
        <v>0</v>
      </c>
      <c r="N96" s="521"/>
      <c r="O96" s="538">
        <v>0</v>
      </c>
      <c r="P96" s="538">
        <f>IF($D96-O96&lt;0,0,$D96-O96)</f>
        <v>0</v>
      </c>
      <c r="Q96" s="538">
        <f>IF(P96&gt;0,$D96/$G96,0)</f>
        <v>0</v>
      </c>
      <c r="R96" s="538">
        <f>IF($D96-O96-Q96&lt;0,0,$D96-O96-Q96)</f>
        <v>0</v>
      </c>
      <c r="S96" s="538">
        <f>IF(R96&gt;0,$D96/$G96,0)</f>
        <v>0</v>
      </c>
      <c r="T96" s="538">
        <f>IF($D96-O96-Q96-S96&lt;0,0,$D96-O96-Q96-S96)</f>
        <v>0</v>
      </c>
      <c r="U96" s="538">
        <f>IF(T96&gt;0,$D96/$G96,0)</f>
        <v>0</v>
      </c>
      <c r="V96" s="538">
        <f>IF($D96-O96-Q96-S96-U96&lt;0,0,$D96-O96-Q96-S96-U96)</f>
        <v>0</v>
      </c>
      <c r="W96" s="538">
        <f>IF(V96&gt;0,$D96/$G96,0)</f>
        <v>0</v>
      </c>
      <c r="X96" s="538"/>
      <c r="Y96" s="538">
        <f>Y$3*D96</f>
        <v>0</v>
      </c>
      <c r="Z96" s="538">
        <f>Z$3*P96</f>
        <v>0</v>
      </c>
      <c r="AA96" s="538">
        <f>AA$3*R96</f>
        <v>0</v>
      </c>
      <c r="AB96" s="538">
        <f>AB$3*T96</f>
        <v>0</v>
      </c>
      <c r="AC96" s="538">
        <f>AC$3*V96</f>
        <v>0</v>
      </c>
    </row>
    <row r="97" spans="1:43" ht="13.8">
      <c r="B97" s="517"/>
      <c r="C97" s="518" t="s">
        <v>495</v>
      </c>
      <c r="D97" s="627">
        <v>0</v>
      </c>
      <c r="F97" s="520"/>
      <c r="G97" s="629">
        <v>0</v>
      </c>
      <c r="H97" s="520"/>
      <c r="I97" s="546"/>
      <c r="J97" s="546"/>
      <c r="K97" s="546"/>
      <c r="L97" s="546">
        <f t="shared" si="86"/>
        <v>0</v>
      </c>
      <c r="M97" s="546">
        <f t="shared" si="87"/>
        <v>0</v>
      </c>
      <c r="N97" s="521"/>
      <c r="O97" s="538">
        <v>0</v>
      </c>
      <c r="P97" s="538">
        <f>IF($D97-O97&lt;0,0,$D97-O97)</f>
        <v>0</v>
      </c>
      <c r="Q97" s="538">
        <f>IF(P97&gt;0,$D97/$G97,0)</f>
        <v>0</v>
      </c>
      <c r="R97" s="538">
        <f>IF($D97-O97-Q97&lt;0,0,$D97-O97-Q97)</f>
        <v>0</v>
      </c>
      <c r="S97" s="538">
        <f>IF(R97&gt;0,$D97/$G97,0)</f>
        <v>0</v>
      </c>
      <c r="T97" s="538">
        <f>IF($D97-O97-Q97-S97&lt;0,0,$D97-O97-Q97-S97)</f>
        <v>0</v>
      </c>
      <c r="U97" s="538">
        <f>IF(T97&gt;0,$D97/$G97,0)</f>
        <v>0</v>
      </c>
      <c r="V97" s="538">
        <f>IF($D97-O97-Q97-S97-U97&lt;0,0,$D97-O97-Q97-S97-U97)</f>
        <v>0</v>
      </c>
      <c r="W97" s="538">
        <f>IF(V97&gt;0,$D97/$G97,0)</f>
        <v>0</v>
      </c>
      <c r="X97" s="538"/>
      <c r="Y97" s="538">
        <f>Y$3*D97</f>
        <v>0</v>
      </c>
      <c r="Z97" s="538">
        <f>Z$3*P97</f>
        <v>0</v>
      </c>
      <c r="AA97" s="538">
        <f>AA$3*R97</f>
        <v>0</v>
      </c>
      <c r="AB97" s="538">
        <f>AB$3*T97</f>
        <v>0</v>
      </c>
      <c r="AC97" s="538">
        <f>AC$3*V97</f>
        <v>0</v>
      </c>
    </row>
    <row r="98" spans="1:43" ht="13.8">
      <c r="B98" s="517"/>
      <c r="C98" s="518"/>
      <c r="D98" s="519"/>
      <c r="F98" s="520"/>
      <c r="H98" s="520"/>
      <c r="I98" s="546"/>
      <c r="J98" s="546"/>
      <c r="K98" s="546"/>
      <c r="L98" s="546"/>
      <c r="M98" s="546"/>
      <c r="N98" s="521"/>
      <c r="O98" s="538"/>
      <c r="P98" s="538"/>
      <c r="Q98" s="538"/>
      <c r="R98" s="538"/>
      <c r="S98" s="538"/>
      <c r="T98" s="538"/>
      <c r="U98" s="538"/>
      <c r="V98" s="538"/>
      <c r="W98" s="538"/>
      <c r="X98" s="538"/>
      <c r="Y98" s="538"/>
      <c r="Z98" s="538"/>
      <c r="AA98" s="538"/>
      <c r="AB98" s="538"/>
      <c r="AC98" s="538"/>
    </row>
    <row r="99" spans="1:43" ht="13.8">
      <c r="B99" s="517"/>
      <c r="C99" s="518"/>
      <c r="D99" s="519"/>
      <c r="F99" s="520"/>
      <c r="H99" s="520"/>
      <c r="I99" s="546"/>
      <c r="J99" s="546"/>
      <c r="K99" s="546"/>
      <c r="L99" s="546"/>
      <c r="M99" s="546"/>
      <c r="N99" s="521"/>
      <c r="O99" s="538"/>
      <c r="P99" s="538"/>
      <c r="Q99" s="538"/>
      <c r="R99" s="538"/>
      <c r="S99" s="538"/>
      <c r="T99" s="538"/>
      <c r="U99" s="538"/>
      <c r="V99" s="538"/>
      <c r="W99" s="538"/>
      <c r="X99" s="538"/>
      <c r="Y99" s="538"/>
      <c r="Z99" s="538"/>
      <c r="AA99" s="538"/>
      <c r="AB99" s="538"/>
      <c r="AC99" s="538"/>
    </row>
    <row r="100" spans="1:43" ht="12" customHeight="1">
      <c r="N100" s="496"/>
      <c r="O100" s="534" t="s">
        <v>492</v>
      </c>
      <c r="P100" s="534" t="s">
        <v>493</v>
      </c>
      <c r="Q100" s="534" t="s">
        <v>492</v>
      </c>
      <c r="R100" s="534" t="s">
        <v>493</v>
      </c>
      <c r="S100" s="534" t="s">
        <v>492</v>
      </c>
      <c r="T100" s="534" t="s">
        <v>493</v>
      </c>
      <c r="U100" s="534" t="s">
        <v>492</v>
      </c>
      <c r="V100" s="534" t="s">
        <v>493</v>
      </c>
      <c r="W100" s="534" t="s">
        <v>492</v>
      </c>
      <c r="Y100" s="534" t="s">
        <v>481</v>
      </c>
      <c r="Z100" s="534" t="s">
        <v>481</v>
      </c>
      <c r="AA100" s="534" t="s">
        <v>481</v>
      </c>
      <c r="AB100" s="534" t="s">
        <v>481</v>
      </c>
      <c r="AC100" s="534" t="s">
        <v>481</v>
      </c>
    </row>
    <row r="101" spans="1:43" ht="12" customHeight="1">
      <c r="F101" s="501"/>
      <c r="G101" s="507" t="s">
        <v>482</v>
      </c>
      <c r="H101" s="501"/>
      <c r="I101" s="544"/>
      <c r="J101" s="544"/>
      <c r="K101" s="544"/>
      <c r="L101" s="544"/>
      <c r="M101" s="544"/>
      <c r="N101" s="502"/>
      <c r="O101" s="535" t="s">
        <v>77</v>
      </c>
      <c r="P101" s="535" t="s">
        <v>494</v>
      </c>
      <c r="Q101" s="535" t="s">
        <v>77</v>
      </c>
      <c r="R101" s="535" t="s">
        <v>77</v>
      </c>
      <c r="S101" s="535" t="s">
        <v>77</v>
      </c>
      <c r="T101" s="535" t="s">
        <v>77</v>
      </c>
      <c r="U101" s="535" t="s">
        <v>77</v>
      </c>
      <c r="V101" s="535" t="s">
        <v>77</v>
      </c>
      <c r="W101" s="535" t="s">
        <v>77</v>
      </c>
      <c r="X101" s="535"/>
      <c r="Y101" s="535" t="s">
        <v>77</v>
      </c>
      <c r="Z101" s="535" t="s">
        <v>77</v>
      </c>
      <c r="AA101" s="535" t="s">
        <v>77</v>
      </c>
      <c r="AB101" s="535" t="s">
        <v>77</v>
      </c>
      <c r="AC101" s="535" t="s">
        <v>77</v>
      </c>
    </row>
    <row r="102" spans="1:43" ht="12" customHeight="1">
      <c r="C102" s="492" t="s">
        <v>496</v>
      </c>
      <c r="D102" s="486">
        <f>D92+1</f>
        <v>2023</v>
      </c>
      <c r="F102" s="524"/>
      <c r="G102" s="507" t="s">
        <v>483</v>
      </c>
      <c r="H102" s="524"/>
      <c r="I102" s="547"/>
      <c r="J102" s="547"/>
      <c r="K102" s="547"/>
      <c r="L102" s="547"/>
      <c r="M102" s="547"/>
      <c r="N102" s="525"/>
      <c r="O102" s="539">
        <f>D102</f>
        <v>2023</v>
      </c>
      <c r="P102" s="539">
        <f>O102</f>
        <v>2023</v>
      </c>
      <c r="Q102" s="539">
        <f>P102+1</f>
        <v>2024</v>
      </c>
      <c r="R102" s="539">
        <f>Q102</f>
        <v>2024</v>
      </c>
      <c r="S102" s="539">
        <f>R102+1</f>
        <v>2025</v>
      </c>
      <c r="T102" s="539">
        <f t="shared" ref="T102" si="88">S102</f>
        <v>2025</v>
      </c>
      <c r="U102" s="539">
        <f t="shared" ref="U102" si="89">T102+1</f>
        <v>2026</v>
      </c>
      <c r="V102" s="539">
        <f>U102</f>
        <v>2026</v>
      </c>
      <c r="W102" s="539">
        <f t="shared" ref="W102" si="90">V102+1</f>
        <v>2027</v>
      </c>
      <c r="X102" s="540"/>
      <c r="Y102" s="539">
        <f>O102</f>
        <v>2023</v>
      </c>
      <c r="Z102" s="539">
        <f>Y102+1</f>
        <v>2024</v>
      </c>
      <c r="AA102" s="539">
        <f t="shared" ref="AA102" si="91">Z102+1</f>
        <v>2025</v>
      </c>
      <c r="AB102" s="539">
        <f t="shared" ref="AB102" si="92">AA102+1</f>
        <v>2026</v>
      </c>
      <c r="AC102" s="539">
        <f t="shared" ref="AC102" si="93">AB102+1</f>
        <v>2027</v>
      </c>
    </row>
    <row r="103" spans="1:43" ht="13.8">
      <c r="B103" s="517"/>
      <c r="C103" s="518" t="s">
        <v>495</v>
      </c>
      <c r="D103" s="627">
        <v>0</v>
      </c>
      <c r="F103" s="520"/>
      <c r="G103" s="628">
        <v>0</v>
      </c>
      <c r="H103" s="520"/>
      <c r="I103" s="546"/>
      <c r="J103" s="546"/>
      <c r="K103" s="546"/>
      <c r="L103" s="546"/>
      <c r="M103" s="546">
        <f>O103+Y103</f>
        <v>0</v>
      </c>
      <c r="N103" s="521"/>
      <c r="O103" s="538">
        <v>0</v>
      </c>
      <c r="P103" s="538">
        <f>IF($D103-O103&lt;0,0,$D103-O103)</f>
        <v>0</v>
      </c>
      <c r="Q103" s="538">
        <f>IF(P103&gt;0,$D103/$G103,0)</f>
        <v>0</v>
      </c>
      <c r="R103" s="538">
        <f>IF($D103-O103-Q103&lt;0,0,$D103-O103-Q103)</f>
        <v>0</v>
      </c>
      <c r="S103" s="538">
        <f>IF(R103&gt;0,$D103/$G103,0)</f>
        <v>0</v>
      </c>
      <c r="T103" s="538">
        <f>IF($D103-O103-Q103-S103&lt;0,0,$D103-O103-Q103-S103)</f>
        <v>0</v>
      </c>
      <c r="U103" s="538">
        <f>IF(T103&gt;0,$D103/$G103,0)</f>
        <v>0</v>
      </c>
      <c r="V103" s="538">
        <f>IF($D103-O103-Q103-S103-U103&lt;0,0,$D103-O103-Q103-S103-U103)</f>
        <v>0</v>
      </c>
      <c r="W103" s="538">
        <f>IF(V103&gt;0,$D103/$G103,0)</f>
        <v>0</v>
      </c>
      <c r="X103" s="538"/>
      <c r="Y103" s="538">
        <f>Y$3*D103</f>
        <v>0</v>
      </c>
      <c r="Z103" s="538">
        <f>Z$3*P103</f>
        <v>0</v>
      </c>
      <c r="AA103" s="538">
        <f>AA$3*R103</f>
        <v>0</v>
      </c>
      <c r="AB103" s="538">
        <f>AB$3*T103</f>
        <v>0</v>
      </c>
      <c r="AC103" s="538">
        <f>AC$3*V103</f>
        <v>0</v>
      </c>
      <c r="AD103" s="584"/>
    </row>
    <row r="104" spans="1:43" ht="13.8">
      <c r="B104" s="517"/>
      <c r="C104" s="518" t="s">
        <v>495</v>
      </c>
      <c r="D104" s="627">
        <v>0</v>
      </c>
      <c r="F104" s="520"/>
      <c r="G104" s="629">
        <v>0</v>
      </c>
      <c r="H104" s="520"/>
      <c r="I104" s="546"/>
      <c r="J104" s="546"/>
      <c r="K104" s="546"/>
      <c r="L104" s="546"/>
      <c r="M104" s="546">
        <f t="shared" ref="M104:M107" si="94">O104+Y104</f>
        <v>0</v>
      </c>
      <c r="N104" s="521"/>
      <c r="O104" s="538">
        <v>0</v>
      </c>
      <c r="P104" s="538">
        <f>IF($D104-O104&lt;0,0,$D104-O104)</f>
        <v>0</v>
      </c>
      <c r="Q104" s="538">
        <f>IF(P104&gt;0,$D104/$G104,0)</f>
        <v>0</v>
      </c>
      <c r="R104" s="538">
        <f>IF($D104-O104-Q104&lt;0,0,$D104-O104-Q104)</f>
        <v>0</v>
      </c>
      <c r="S104" s="538">
        <f>IF(R104&gt;0,$D104/$G104,0)</f>
        <v>0</v>
      </c>
      <c r="T104" s="538">
        <f>IF($D104-O104-Q104-S104&lt;0,0,$D104-O104-Q104-S104)</f>
        <v>0</v>
      </c>
      <c r="U104" s="538">
        <f>IF(T104&gt;0,$D104/$G104,0)</f>
        <v>0</v>
      </c>
      <c r="V104" s="538">
        <f>IF($D104-O104-Q104-S104-U104&lt;0,0,$D104-O104-Q104-S104-U104)</f>
        <v>0</v>
      </c>
      <c r="W104" s="538">
        <f>IF(V104&gt;0,$D104/$G104,0)</f>
        <v>0</v>
      </c>
      <c r="X104" s="538"/>
      <c r="Y104" s="538">
        <f>Y$3*D104</f>
        <v>0</v>
      </c>
      <c r="Z104" s="538">
        <f>Z$3*P104</f>
        <v>0</v>
      </c>
      <c r="AA104" s="538">
        <f>AA$3*R104</f>
        <v>0</v>
      </c>
      <c r="AB104" s="538">
        <f>AB$3*T104</f>
        <v>0</v>
      </c>
      <c r="AC104" s="538">
        <f>AC$3*V104</f>
        <v>0</v>
      </c>
    </row>
    <row r="105" spans="1:43" ht="13.8">
      <c r="B105" s="517"/>
      <c r="C105" s="518" t="s">
        <v>495</v>
      </c>
      <c r="D105" s="627">
        <v>0</v>
      </c>
      <c r="F105" s="520"/>
      <c r="G105" s="629">
        <v>0</v>
      </c>
      <c r="H105" s="520"/>
      <c r="I105" s="546"/>
      <c r="J105" s="546"/>
      <c r="K105" s="546"/>
      <c r="L105" s="546"/>
      <c r="M105" s="546">
        <f t="shared" si="94"/>
        <v>0</v>
      </c>
      <c r="N105" s="521"/>
      <c r="O105" s="538">
        <v>0</v>
      </c>
      <c r="P105" s="538">
        <f>IF($D105-O105&lt;0,0,$D105-O105)</f>
        <v>0</v>
      </c>
      <c r="Q105" s="538">
        <f>IF(P105&gt;0,$D105/$G105,0)</f>
        <v>0</v>
      </c>
      <c r="R105" s="538">
        <f>IF($D105-O105-Q105&lt;0,0,$D105-O105-Q105)</f>
        <v>0</v>
      </c>
      <c r="S105" s="538">
        <f>IF(R105&gt;0,$D105/$G105,0)</f>
        <v>0</v>
      </c>
      <c r="T105" s="538">
        <f>IF($D105-O105-Q105-S105&lt;0,0,$D105-O105-Q105-S105)</f>
        <v>0</v>
      </c>
      <c r="U105" s="538">
        <f>IF(T105&gt;0,$D105/$G105,0)</f>
        <v>0</v>
      </c>
      <c r="V105" s="538">
        <f>IF($D105-O105-Q105-S105-U105&lt;0,0,$D105-O105-Q105-S105-U105)</f>
        <v>0</v>
      </c>
      <c r="W105" s="538">
        <f>IF(V105&gt;0,$D105/$G105,0)</f>
        <v>0</v>
      </c>
      <c r="X105" s="538"/>
      <c r="Y105" s="538">
        <f>Y$3*D105</f>
        <v>0</v>
      </c>
      <c r="Z105" s="538">
        <f>Z$3*P105</f>
        <v>0</v>
      </c>
      <c r="AA105" s="538">
        <f>AA$3*R105</f>
        <v>0</v>
      </c>
      <c r="AB105" s="538">
        <f>AB$3*T105</f>
        <v>0</v>
      </c>
      <c r="AC105" s="538">
        <f>AC$3*V105</f>
        <v>0</v>
      </c>
    </row>
    <row r="106" spans="1:43" ht="13.8">
      <c r="B106" s="517"/>
      <c r="C106" s="518" t="s">
        <v>495</v>
      </c>
      <c r="D106" s="627">
        <v>0</v>
      </c>
      <c r="F106" s="520"/>
      <c r="G106" s="629">
        <v>0</v>
      </c>
      <c r="H106" s="520"/>
      <c r="I106" s="546"/>
      <c r="J106" s="546"/>
      <c r="K106" s="546"/>
      <c r="L106" s="546"/>
      <c r="M106" s="546">
        <f t="shared" si="94"/>
        <v>0</v>
      </c>
      <c r="N106" s="521"/>
      <c r="O106" s="538">
        <v>0</v>
      </c>
      <c r="P106" s="538">
        <f>IF($D106-O106&lt;0,0,$D106-O106)</f>
        <v>0</v>
      </c>
      <c r="Q106" s="538">
        <f>IF(P106&gt;0,$D106/$G106,0)</f>
        <v>0</v>
      </c>
      <c r="R106" s="538">
        <f>IF($D106-O106-Q106&lt;0,0,$D106-O106-Q106)</f>
        <v>0</v>
      </c>
      <c r="S106" s="538">
        <f>IF(R106&gt;0,$D106/$G106,0)</f>
        <v>0</v>
      </c>
      <c r="T106" s="538">
        <f>IF($D106-O106-Q106-S106&lt;0,0,$D106-O106-Q106-S106)</f>
        <v>0</v>
      </c>
      <c r="U106" s="538">
        <f>IF(T106&gt;0,$D106/$G106,0)</f>
        <v>0</v>
      </c>
      <c r="V106" s="538">
        <f>IF($D106-O106-Q106-S106-U106&lt;0,0,$D106-O106-Q106-S106-U106)</f>
        <v>0</v>
      </c>
      <c r="W106" s="538">
        <f>IF(V106&gt;0,$D106/$G106,0)</f>
        <v>0</v>
      </c>
      <c r="X106" s="538"/>
      <c r="Y106" s="538">
        <f>Y$3*D106</f>
        <v>0</v>
      </c>
      <c r="Z106" s="538">
        <f>Z$3*P106</f>
        <v>0</v>
      </c>
      <c r="AA106" s="538">
        <f>AA$3*R106</f>
        <v>0</v>
      </c>
      <c r="AB106" s="538">
        <f>AB$3*T106</f>
        <v>0</v>
      </c>
      <c r="AC106" s="538">
        <f>AC$3*V106</f>
        <v>0</v>
      </c>
    </row>
    <row r="107" spans="1:43" ht="13.8">
      <c r="B107" s="517"/>
      <c r="C107" s="518" t="s">
        <v>495</v>
      </c>
      <c r="D107" s="627">
        <v>0</v>
      </c>
      <c r="F107" s="520"/>
      <c r="G107" s="629">
        <v>0</v>
      </c>
      <c r="H107" s="520"/>
      <c r="I107" s="546"/>
      <c r="J107" s="546"/>
      <c r="K107" s="546"/>
      <c r="L107" s="546"/>
      <c r="M107" s="546">
        <f t="shared" si="94"/>
        <v>0</v>
      </c>
      <c r="N107" s="521"/>
      <c r="O107" s="538">
        <v>0</v>
      </c>
      <c r="P107" s="538">
        <f>IF($D107-O107&lt;0,0,$D107-O107)</f>
        <v>0</v>
      </c>
      <c r="Q107" s="538">
        <f>IF(P107&gt;0,$D107/$G107,0)</f>
        <v>0</v>
      </c>
      <c r="R107" s="538">
        <f>IF($D107-O107-Q107&lt;0,0,$D107-O107-Q107)</f>
        <v>0</v>
      </c>
      <c r="S107" s="538">
        <f>IF(R107&gt;0,$D107/$G107,0)</f>
        <v>0</v>
      </c>
      <c r="T107" s="538">
        <f>IF($D107-O107-Q107-S107&lt;0,0,$D107-O107-Q107-S107)</f>
        <v>0</v>
      </c>
      <c r="U107" s="538">
        <f>IF(T107&gt;0,$D107/$G107,0)</f>
        <v>0</v>
      </c>
      <c r="V107" s="538">
        <f>IF($D107-O107-Q107-S107-U107&lt;0,0,$D107-O107-Q107-S107-U107)</f>
        <v>0</v>
      </c>
      <c r="W107" s="538">
        <f>IF(V107&gt;0,$D107/$G107,0)</f>
        <v>0</v>
      </c>
      <c r="X107" s="538"/>
      <c r="Y107" s="538">
        <f>Y$3*D107</f>
        <v>0</v>
      </c>
      <c r="Z107" s="538">
        <f>Z$3*P107</f>
        <v>0</v>
      </c>
      <c r="AA107" s="538">
        <f>AA$3*R107</f>
        <v>0</v>
      </c>
      <c r="AB107" s="538">
        <f>AB$3*T107</f>
        <v>0</v>
      </c>
      <c r="AC107" s="538">
        <f>AC$3*V107</f>
        <v>0</v>
      </c>
    </row>
    <row r="108" spans="1:43" ht="13.8">
      <c r="B108" s="517"/>
      <c r="C108" s="518"/>
      <c r="D108" s="519"/>
      <c r="F108" s="520"/>
      <c r="H108" s="520"/>
      <c r="I108" s="546"/>
      <c r="J108" s="546"/>
      <c r="K108" s="546"/>
      <c r="L108" s="546"/>
      <c r="M108" s="546"/>
      <c r="N108" s="521"/>
      <c r="O108" s="538"/>
      <c r="P108" s="538"/>
      <c r="Q108" s="538"/>
      <c r="R108" s="538"/>
      <c r="S108" s="538"/>
      <c r="T108" s="538"/>
      <c r="U108" s="538"/>
      <c r="V108" s="538"/>
      <c r="W108" s="538"/>
      <c r="X108" s="538"/>
      <c r="Y108" s="538"/>
      <c r="Z108" s="538"/>
      <c r="AA108" s="538"/>
      <c r="AB108" s="538"/>
      <c r="AC108" s="538"/>
    </row>
    <row r="109" spans="1:43" ht="13.8">
      <c r="B109" s="522"/>
      <c r="C109" s="522"/>
      <c r="D109" s="519"/>
      <c r="N109" s="496"/>
    </row>
    <row r="110" spans="1:43" ht="14.4" thickBot="1">
      <c r="B110" s="488" t="s">
        <v>89</v>
      </c>
      <c r="C110" s="489" t="s">
        <v>513</v>
      </c>
      <c r="D110" s="489">
        <f>SUM(D63:D109)-D63-D72-D82-D92-D102</f>
        <v>0</v>
      </c>
      <c r="E110" s="489"/>
      <c r="F110" s="488"/>
      <c r="G110" s="488"/>
      <c r="H110" s="488"/>
      <c r="I110" s="548" t="e">
        <f>SUM(I64:I109)</f>
        <v>#DIV/0!</v>
      </c>
      <c r="J110" s="548" t="e">
        <f>SUM(J64:J109)</f>
        <v>#DIV/0!</v>
      </c>
      <c r="K110" s="548" t="e">
        <f>SUM(K64:K109)</f>
        <v>#DIV/0!</v>
      </c>
      <c r="L110" s="548" t="e">
        <f>SUM(L64:L109)</f>
        <v>#DIV/0!</v>
      </c>
      <c r="M110" s="548" t="e">
        <f>SUM(M64:M109)</f>
        <v>#DIV/0!</v>
      </c>
      <c r="N110" s="490"/>
      <c r="O110" s="541"/>
      <c r="P110" s="541"/>
      <c r="Q110" s="541"/>
      <c r="R110" s="541"/>
      <c r="S110" s="541"/>
      <c r="T110" s="541"/>
      <c r="U110" s="541"/>
      <c r="V110" s="541"/>
      <c r="W110" s="541"/>
      <c r="X110" s="541"/>
      <c r="Y110" s="541"/>
      <c r="Z110" s="541"/>
      <c r="AA110" s="541"/>
      <c r="AB110" s="541"/>
      <c r="AC110" s="541"/>
      <c r="AD110" s="490"/>
      <c r="AE110" s="585"/>
      <c r="AF110" s="585"/>
      <c r="AG110" s="585"/>
      <c r="AH110" s="585"/>
      <c r="AI110" s="585"/>
      <c r="AJ110" s="585"/>
      <c r="AK110" s="585"/>
      <c r="AL110" s="585"/>
      <c r="AM110" s="585"/>
      <c r="AN110" s="585"/>
      <c r="AO110" s="585"/>
      <c r="AP110" s="585"/>
      <c r="AQ110" s="585"/>
    </row>
    <row r="111" spans="1:43" s="529" customFormat="1" ht="12" customHeight="1" thickTop="1">
      <c r="A111" s="496"/>
      <c r="B111" s="526"/>
      <c r="C111" s="527"/>
      <c r="D111" s="528"/>
      <c r="E111" s="527"/>
      <c r="F111" s="496"/>
      <c r="G111" s="496"/>
      <c r="H111" s="496"/>
      <c r="I111" s="549"/>
      <c r="J111" s="549"/>
      <c r="K111" s="549"/>
      <c r="L111" s="549"/>
      <c r="M111" s="549"/>
      <c r="N111" s="496"/>
      <c r="O111" s="542"/>
      <c r="P111" s="542"/>
      <c r="Q111" s="542"/>
      <c r="R111" s="542"/>
      <c r="S111" s="542"/>
      <c r="T111" s="542"/>
      <c r="U111" s="542"/>
      <c r="V111" s="542"/>
      <c r="W111" s="542"/>
      <c r="X111" s="542"/>
      <c r="Y111" s="542"/>
      <c r="Z111" s="542"/>
      <c r="AA111" s="542"/>
      <c r="AB111" s="542"/>
      <c r="AC111" s="542"/>
      <c r="AD111" s="496"/>
    </row>
    <row r="112" spans="1:43" s="529" customFormat="1" ht="12" customHeight="1">
      <c r="A112" s="496"/>
      <c r="B112" s="526"/>
      <c r="C112" s="527"/>
      <c r="D112" s="528"/>
      <c r="E112" s="527"/>
      <c r="F112" s="496"/>
      <c r="G112" s="496"/>
      <c r="H112" s="496"/>
      <c r="I112" s="549"/>
      <c r="J112" s="549"/>
      <c r="K112" s="549"/>
      <c r="L112" s="549"/>
      <c r="M112" s="549"/>
      <c r="N112" s="496"/>
      <c r="O112" s="542"/>
      <c r="P112" s="542"/>
      <c r="Q112" s="542"/>
      <c r="R112" s="542"/>
      <c r="S112" s="542"/>
      <c r="T112" s="542"/>
      <c r="U112" s="542"/>
      <c r="V112" s="542"/>
      <c r="W112" s="542"/>
      <c r="X112" s="542"/>
      <c r="Y112" s="542"/>
      <c r="Z112" s="542"/>
      <c r="AA112" s="542"/>
      <c r="AB112" s="542"/>
      <c r="AC112" s="542"/>
      <c r="AD112" s="496"/>
    </row>
    <row r="113" spans="1:44" s="529" customFormat="1" ht="12" customHeight="1">
      <c r="A113" s="496"/>
      <c r="B113" s="526"/>
      <c r="C113" s="527"/>
      <c r="D113" s="528"/>
      <c r="E113" s="527"/>
      <c r="F113" s="496"/>
      <c r="G113" s="496"/>
      <c r="H113" s="496"/>
      <c r="I113" s="549"/>
      <c r="J113" s="549"/>
      <c r="K113" s="549"/>
      <c r="L113" s="549"/>
      <c r="M113" s="549"/>
      <c r="N113" s="496"/>
      <c r="O113" s="542"/>
      <c r="P113" s="542"/>
      <c r="Q113" s="542"/>
      <c r="R113" s="542"/>
      <c r="S113" s="542"/>
      <c r="T113" s="542"/>
      <c r="U113" s="542"/>
      <c r="V113" s="542"/>
      <c r="W113" s="542"/>
      <c r="X113" s="542"/>
      <c r="Y113" s="542"/>
      <c r="Z113" s="542"/>
      <c r="AA113" s="542"/>
      <c r="AB113" s="542"/>
      <c r="AC113" s="542"/>
      <c r="AD113" s="496"/>
    </row>
    <row r="114" spans="1:44" s="529" customFormat="1" ht="12" customHeight="1">
      <c r="A114" s="496"/>
      <c r="B114" s="526"/>
      <c r="C114" s="527"/>
      <c r="D114" s="528"/>
      <c r="E114" s="527"/>
      <c r="F114" s="496"/>
      <c r="G114" s="496"/>
      <c r="H114" s="496"/>
      <c r="I114" s="549"/>
      <c r="J114" s="549"/>
      <c r="K114" s="549"/>
      <c r="L114" s="549"/>
      <c r="M114" s="549"/>
      <c r="N114" s="496"/>
      <c r="O114" s="542"/>
      <c r="P114" s="542"/>
      <c r="Q114" s="542"/>
      <c r="R114" s="542"/>
      <c r="S114" s="542"/>
      <c r="T114" s="542"/>
      <c r="U114" s="542"/>
      <c r="V114" s="542"/>
      <c r="W114" s="542"/>
      <c r="X114" s="542"/>
      <c r="Y114" s="542"/>
      <c r="Z114" s="542"/>
      <c r="AA114" s="542"/>
      <c r="AB114" s="542"/>
      <c r="AC114" s="542"/>
      <c r="AD114" s="496"/>
    </row>
    <row r="115" spans="1:44" s="529" customFormat="1" ht="12" customHeight="1">
      <c r="A115" s="496"/>
      <c r="B115" s="526"/>
      <c r="C115" s="527"/>
      <c r="D115" s="528"/>
      <c r="E115" s="527"/>
      <c r="F115" s="496"/>
      <c r="G115" s="496"/>
      <c r="H115" s="496"/>
      <c r="I115" s="549"/>
      <c r="J115" s="549"/>
      <c r="K115" s="549"/>
      <c r="L115" s="549"/>
      <c r="M115" s="549"/>
      <c r="N115" s="496"/>
      <c r="O115" s="542"/>
      <c r="P115" s="542"/>
      <c r="Q115" s="542"/>
      <c r="R115" s="542"/>
      <c r="S115" s="542"/>
      <c r="T115" s="542"/>
      <c r="U115" s="542"/>
      <c r="V115" s="542"/>
      <c r="W115" s="542"/>
      <c r="X115" s="542"/>
      <c r="Y115" s="542"/>
      <c r="Z115" s="542"/>
      <c r="AA115" s="542"/>
      <c r="AB115" s="542"/>
      <c r="AC115" s="542"/>
      <c r="AD115" s="496"/>
    </row>
    <row r="116" spans="1:44" ht="23.25" customHeight="1">
      <c r="B116" s="530" t="s">
        <v>90</v>
      </c>
      <c r="C116" s="531" t="s">
        <v>514</v>
      </c>
      <c r="D116" s="493"/>
      <c r="N116" s="496"/>
      <c r="O116" s="550" t="s">
        <v>511</v>
      </c>
      <c r="P116" s="532"/>
      <c r="Q116" s="532"/>
      <c r="R116" s="532"/>
      <c r="S116" s="532"/>
      <c r="T116" s="532"/>
      <c r="U116" s="532"/>
      <c r="V116" s="532"/>
      <c r="W116" s="532"/>
      <c r="X116" s="532"/>
      <c r="Y116" s="533">
        <f>' PARAMETERS'!$D$53</f>
        <v>0</v>
      </c>
      <c r="Z116" s="533">
        <f>' PARAMETERS'!$D$53</f>
        <v>0</v>
      </c>
      <c r="AA116" s="533">
        <f>' PARAMETERS'!$D$53</f>
        <v>0</v>
      </c>
      <c r="AB116" s="533">
        <f>' PARAMETERS'!$D$53</f>
        <v>0</v>
      </c>
      <c r="AC116" s="533">
        <f>' PARAMETERS'!$D$53</f>
        <v>0</v>
      </c>
    </row>
    <row r="117" spans="1:44" ht="15.75" customHeight="1" thickBot="1">
      <c r="A117" s="497"/>
      <c r="B117" s="498"/>
      <c r="C117" s="499"/>
      <c r="D117" s="493"/>
      <c r="E117" s="500"/>
      <c r="I117" s="544" t="s">
        <v>497</v>
      </c>
      <c r="J117" s="544" t="s">
        <v>497</v>
      </c>
      <c r="K117" s="544" t="s">
        <v>497</v>
      </c>
      <c r="L117" s="544" t="s">
        <v>497</v>
      </c>
      <c r="M117" s="544" t="s">
        <v>497</v>
      </c>
      <c r="N117" s="502"/>
      <c r="O117" s="534" t="s">
        <v>492</v>
      </c>
      <c r="P117" s="534" t="s">
        <v>493</v>
      </c>
      <c r="Q117" s="534" t="s">
        <v>492</v>
      </c>
      <c r="R117" s="534" t="s">
        <v>493</v>
      </c>
      <c r="S117" s="534" t="s">
        <v>492</v>
      </c>
      <c r="T117" s="534" t="s">
        <v>493</v>
      </c>
      <c r="U117" s="534" t="s">
        <v>492</v>
      </c>
      <c r="V117" s="534" t="s">
        <v>493</v>
      </c>
      <c r="W117" s="534" t="s">
        <v>492</v>
      </c>
      <c r="Y117" s="534" t="s">
        <v>481</v>
      </c>
      <c r="Z117" s="534" t="s">
        <v>481</v>
      </c>
      <c r="AA117" s="534" t="s">
        <v>481</v>
      </c>
      <c r="AB117" s="534" t="s">
        <v>481</v>
      </c>
      <c r="AC117" s="534" t="s">
        <v>481</v>
      </c>
    </row>
    <row r="118" spans="1:44" s="508" customFormat="1" ht="14.25" customHeight="1">
      <c r="A118" s="503" t="s">
        <v>484</v>
      </c>
      <c r="B118" s="504" t="s">
        <v>488</v>
      </c>
      <c r="C118" s="505"/>
      <c r="D118" s="506"/>
      <c r="E118" s="505"/>
      <c r="F118" s="501"/>
      <c r="G118" s="507" t="s">
        <v>482</v>
      </c>
      <c r="H118" s="501"/>
      <c r="I118" s="544" t="s">
        <v>485</v>
      </c>
      <c r="J118" s="544" t="s">
        <v>485</v>
      </c>
      <c r="K118" s="544" t="s">
        <v>485</v>
      </c>
      <c r="L118" s="544" t="s">
        <v>485</v>
      </c>
      <c r="M118" s="544" t="s">
        <v>485</v>
      </c>
      <c r="N118" s="502"/>
      <c r="O118" s="535" t="s">
        <v>77</v>
      </c>
      <c r="P118" s="535" t="s">
        <v>494</v>
      </c>
      <c r="Q118" s="535" t="s">
        <v>77</v>
      </c>
      <c r="R118" s="535" t="s">
        <v>77</v>
      </c>
      <c r="S118" s="535" t="s">
        <v>77</v>
      </c>
      <c r="T118" s="535" t="s">
        <v>77</v>
      </c>
      <c r="U118" s="535" t="s">
        <v>77</v>
      </c>
      <c r="V118" s="535" t="s">
        <v>77</v>
      </c>
      <c r="W118" s="535" t="s">
        <v>77</v>
      </c>
      <c r="X118" s="535"/>
      <c r="Y118" s="535" t="s">
        <v>77</v>
      </c>
      <c r="Z118" s="535" t="s">
        <v>77</v>
      </c>
      <c r="AA118" s="535" t="s">
        <v>77</v>
      </c>
      <c r="AB118" s="535" t="s">
        <v>77</v>
      </c>
      <c r="AC118" s="535" t="s">
        <v>77</v>
      </c>
      <c r="AD118" s="502"/>
      <c r="AE118" s="582"/>
      <c r="AF118" s="582"/>
      <c r="AG118" s="582"/>
      <c r="AH118" s="582"/>
      <c r="AI118" s="582"/>
      <c r="AJ118" s="582"/>
      <c r="AK118" s="582"/>
      <c r="AL118" s="582"/>
      <c r="AM118" s="582"/>
      <c r="AN118" s="582"/>
      <c r="AO118" s="582"/>
      <c r="AP118" s="582"/>
      <c r="AQ118" s="582"/>
      <c r="AR118" s="582"/>
    </row>
    <row r="119" spans="1:44" s="508" customFormat="1" ht="14.25" customHeight="1" thickBot="1">
      <c r="A119" s="509" t="s">
        <v>486</v>
      </c>
      <c r="B119" s="510" t="s">
        <v>489</v>
      </c>
      <c r="C119" s="511"/>
      <c r="D119" s="512" t="s">
        <v>491</v>
      </c>
      <c r="E119" s="511" t="s">
        <v>487</v>
      </c>
      <c r="F119" s="513"/>
      <c r="G119" s="514" t="s">
        <v>483</v>
      </c>
      <c r="H119" s="513"/>
      <c r="I119" s="545">
        <f>D120</f>
        <v>2019</v>
      </c>
      <c r="J119" s="545">
        <f>I119+1</f>
        <v>2020</v>
      </c>
      <c r="K119" s="545">
        <f t="shared" ref="K119" si="95">J119+1</f>
        <v>2021</v>
      </c>
      <c r="L119" s="545">
        <f t="shared" ref="L119" si="96">K119+1</f>
        <v>2022</v>
      </c>
      <c r="M119" s="545">
        <f t="shared" ref="M119" si="97">L119+1</f>
        <v>2023</v>
      </c>
      <c r="N119" s="515"/>
      <c r="O119" s="536">
        <f>D120</f>
        <v>2019</v>
      </c>
      <c r="P119" s="536">
        <f>O119</f>
        <v>2019</v>
      </c>
      <c r="Q119" s="536">
        <f>P119+1</f>
        <v>2020</v>
      </c>
      <c r="R119" s="536">
        <f>Q119</f>
        <v>2020</v>
      </c>
      <c r="S119" s="536">
        <f>R119+1</f>
        <v>2021</v>
      </c>
      <c r="T119" s="536">
        <f t="shared" ref="T119" si="98">S119</f>
        <v>2021</v>
      </c>
      <c r="U119" s="536">
        <f t="shared" ref="U119" si="99">T119+1</f>
        <v>2022</v>
      </c>
      <c r="V119" s="536">
        <f t="shared" ref="V119" si="100">U119</f>
        <v>2022</v>
      </c>
      <c r="W119" s="536">
        <f t="shared" ref="W119" si="101">V119+1</f>
        <v>2023</v>
      </c>
      <c r="X119" s="537"/>
      <c r="Y119" s="536">
        <f>O119</f>
        <v>2019</v>
      </c>
      <c r="Z119" s="536">
        <f>Y119+1</f>
        <v>2020</v>
      </c>
      <c r="AA119" s="536">
        <f t="shared" ref="AA119" si="102">Z119+1</f>
        <v>2021</v>
      </c>
      <c r="AB119" s="536">
        <f t="shared" ref="AB119" si="103">AA119+1</f>
        <v>2022</v>
      </c>
      <c r="AC119" s="536">
        <f t="shared" ref="AC119" si="104">AB119+1</f>
        <v>2023</v>
      </c>
      <c r="AD119" s="583"/>
      <c r="AE119" s="582"/>
      <c r="AF119" s="582"/>
      <c r="AG119" s="582"/>
      <c r="AH119" s="582"/>
      <c r="AI119" s="582"/>
      <c r="AJ119" s="582"/>
      <c r="AK119" s="582"/>
      <c r="AL119" s="582"/>
      <c r="AM119" s="582"/>
      <c r="AN119" s="582"/>
      <c r="AO119" s="582"/>
      <c r="AP119" s="582"/>
      <c r="AQ119" s="582"/>
      <c r="AR119" s="582"/>
    </row>
    <row r="120" spans="1:44" ht="13.8">
      <c r="C120" s="492" t="s">
        <v>490</v>
      </c>
      <c r="D120" s="486">
        <f>' PARAMETERS'!$D$36</f>
        <v>2019</v>
      </c>
      <c r="N120" s="496"/>
    </row>
    <row r="121" spans="1:44" ht="13.8">
      <c r="B121" s="517"/>
      <c r="C121" s="518" t="s">
        <v>495</v>
      </c>
      <c r="D121" s="627">
        <v>0</v>
      </c>
      <c r="F121" s="520"/>
      <c r="G121" s="628">
        <v>0</v>
      </c>
      <c r="H121" s="520"/>
      <c r="I121" s="546" t="e">
        <f>O121+Y121</f>
        <v>#DIV/0!</v>
      </c>
      <c r="J121" s="546" t="e">
        <f>Q121+Z121</f>
        <v>#DIV/0!</v>
      </c>
      <c r="K121" s="546" t="e">
        <f>S121+AA121</f>
        <v>#DIV/0!</v>
      </c>
      <c r="L121" s="546" t="e">
        <f>U121+AB121</f>
        <v>#DIV/0!</v>
      </c>
      <c r="M121" s="546" t="e">
        <f>W121+AC121</f>
        <v>#DIV/0!</v>
      </c>
      <c r="N121" s="521"/>
      <c r="O121" s="538" t="e">
        <f>D121/G121</f>
        <v>#DIV/0!</v>
      </c>
      <c r="P121" s="538" t="e">
        <f>IF($D121-O121&lt;0,0,$D121-O121)</f>
        <v>#DIV/0!</v>
      </c>
      <c r="Q121" s="538" t="e">
        <f>IF(P121&gt;0,$D121/$G121,0)</f>
        <v>#DIV/0!</v>
      </c>
      <c r="R121" s="538" t="e">
        <f>IF($D121-O121-Q121&lt;0,0,$D121-O121-Q121)</f>
        <v>#DIV/0!</v>
      </c>
      <c r="S121" s="538" t="e">
        <f>IF(R121&gt;0,$D121/$G121,0)</f>
        <v>#DIV/0!</v>
      </c>
      <c r="T121" s="538" t="e">
        <f>IF($D121-O121-Q121-S121&lt;0,0,$D121-O121-Q121-S121)</f>
        <v>#DIV/0!</v>
      </c>
      <c r="U121" s="538" t="e">
        <f>IF(T121&gt;0,$D121/$G121,0)</f>
        <v>#DIV/0!</v>
      </c>
      <c r="V121" s="538" t="e">
        <f>IF($D121-O121-Q121-S121-U121&lt;0,0,$D121-O121-Q121-S121-U121)</f>
        <v>#DIV/0!</v>
      </c>
      <c r="W121" s="538" t="e">
        <f>IF(V121&gt;0,$D121/$G121,0)</f>
        <v>#DIV/0!</v>
      </c>
      <c r="X121" s="538"/>
      <c r="Y121" s="538">
        <f>Y$3*D121</f>
        <v>0</v>
      </c>
      <c r="Z121" s="538" t="e">
        <f>Z$3*P121</f>
        <v>#DIV/0!</v>
      </c>
      <c r="AA121" s="538" t="e">
        <f>AA$3*R121</f>
        <v>#DIV/0!</v>
      </c>
      <c r="AB121" s="538" t="e">
        <f>AB$3*T121</f>
        <v>#DIV/0!</v>
      </c>
      <c r="AC121" s="538" t="e">
        <f>AC$3*V121</f>
        <v>#DIV/0!</v>
      </c>
      <c r="AD121" s="584"/>
    </row>
    <row r="122" spans="1:44" ht="13.8">
      <c r="B122" s="517"/>
      <c r="C122" s="518" t="s">
        <v>495</v>
      </c>
      <c r="D122" s="627">
        <v>0</v>
      </c>
      <c r="F122" s="520"/>
      <c r="G122" s="629">
        <v>0</v>
      </c>
      <c r="H122" s="520"/>
      <c r="I122" s="546" t="e">
        <f t="shared" ref="I122:I125" si="105">O122+Y122</f>
        <v>#DIV/0!</v>
      </c>
      <c r="J122" s="546" t="e">
        <f t="shared" ref="J122:J125" si="106">Q122+Z122</f>
        <v>#DIV/0!</v>
      </c>
      <c r="K122" s="546" t="e">
        <f t="shared" ref="K122:K125" si="107">S122+AA122</f>
        <v>#DIV/0!</v>
      </c>
      <c r="L122" s="546" t="e">
        <f t="shared" ref="L122:L125" si="108">U122+AB122</f>
        <v>#DIV/0!</v>
      </c>
      <c r="M122" s="546" t="e">
        <f t="shared" ref="M122:M125" si="109">W122+AC122</f>
        <v>#DIV/0!</v>
      </c>
      <c r="N122" s="521"/>
      <c r="O122" s="538" t="e">
        <f>D122/G122</f>
        <v>#DIV/0!</v>
      </c>
      <c r="P122" s="538" t="e">
        <f t="shared" ref="P122:P125" si="110">IF($D122-O122&lt;0,0,$D122-O122)</f>
        <v>#DIV/0!</v>
      </c>
      <c r="Q122" s="538" t="e">
        <f>IF(P122&gt;0,$D122/$G122,0)</f>
        <v>#DIV/0!</v>
      </c>
      <c r="R122" s="538" t="e">
        <f t="shared" ref="R122:R125" si="111">IF($D122-O122-Q122&lt;0,0,$D122-O122-Q122)</f>
        <v>#DIV/0!</v>
      </c>
      <c r="S122" s="538" t="e">
        <f>IF(R122&gt;0,$D122/$G122,0)</f>
        <v>#DIV/0!</v>
      </c>
      <c r="T122" s="538" t="e">
        <f t="shared" ref="T122:T125" si="112">IF($D122-O122-Q122-S122&lt;0,0,$D122-O122-Q122-S122)</f>
        <v>#DIV/0!</v>
      </c>
      <c r="U122" s="538" t="e">
        <f>IF(T122&gt;0,$D122/$G122,0)</f>
        <v>#DIV/0!</v>
      </c>
      <c r="V122" s="538" t="e">
        <f t="shared" ref="V122:V125" si="113">IF($D122-O122-Q122-S122-U122&lt;0,0,$D122-O122-Q122-S122-U122)</f>
        <v>#DIV/0!</v>
      </c>
      <c r="W122" s="538" t="e">
        <f>IF(V122&gt;0,$D122/$G122,0)</f>
        <v>#DIV/0!</v>
      </c>
      <c r="X122" s="538"/>
      <c r="Y122" s="538">
        <f>Y$3*D122</f>
        <v>0</v>
      </c>
      <c r="Z122" s="538" t="e">
        <f>Z$3*P122</f>
        <v>#DIV/0!</v>
      </c>
      <c r="AA122" s="538" t="e">
        <f>AA$3*R122</f>
        <v>#DIV/0!</v>
      </c>
      <c r="AB122" s="538" t="e">
        <f>AB$3*T122</f>
        <v>#DIV/0!</v>
      </c>
      <c r="AC122" s="538" t="e">
        <f>AC$3*V122</f>
        <v>#DIV/0!</v>
      </c>
    </row>
    <row r="123" spans="1:44" ht="13.8">
      <c r="B123" s="517"/>
      <c r="C123" s="518" t="s">
        <v>495</v>
      </c>
      <c r="D123" s="627">
        <v>0</v>
      </c>
      <c r="F123" s="520"/>
      <c r="G123" s="629">
        <v>0</v>
      </c>
      <c r="H123" s="520"/>
      <c r="I123" s="546" t="e">
        <f t="shared" si="105"/>
        <v>#DIV/0!</v>
      </c>
      <c r="J123" s="546" t="e">
        <f t="shared" si="106"/>
        <v>#DIV/0!</v>
      </c>
      <c r="K123" s="546" t="e">
        <f t="shared" si="107"/>
        <v>#DIV/0!</v>
      </c>
      <c r="L123" s="546" t="e">
        <f t="shared" si="108"/>
        <v>#DIV/0!</v>
      </c>
      <c r="M123" s="546" t="e">
        <f t="shared" si="109"/>
        <v>#DIV/0!</v>
      </c>
      <c r="N123" s="521"/>
      <c r="O123" s="538" t="e">
        <f>D123/G123</f>
        <v>#DIV/0!</v>
      </c>
      <c r="P123" s="538" t="e">
        <f t="shared" si="110"/>
        <v>#DIV/0!</v>
      </c>
      <c r="Q123" s="538" t="e">
        <f>IF(P123&gt;0,$D123/$G123,0)</f>
        <v>#DIV/0!</v>
      </c>
      <c r="R123" s="538" t="e">
        <f t="shared" si="111"/>
        <v>#DIV/0!</v>
      </c>
      <c r="S123" s="538" t="e">
        <f>IF(R123&gt;0,$D123/$G123,0)</f>
        <v>#DIV/0!</v>
      </c>
      <c r="T123" s="538" t="e">
        <f t="shared" si="112"/>
        <v>#DIV/0!</v>
      </c>
      <c r="U123" s="538" t="e">
        <f>IF(T123&gt;0,$D123/$G123,0)</f>
        <v>#DIV/0!</v>
      </c>
      <c r="V123" s="538" t="e">
        <f t="shared" si="113"/>
        <v>#DIV/0!</v>
      </c>
      <c r="W123" s="538" t="e">
        <f>IF(V123&gt;0,$D123/$G123,0)</f>
        <v>#DIV/0!</v>
      </c>
      <c r="X123" s="538"/>
      <c r="Y123" s="538">
        <f>Y$3*D123</f>
        <v>0</v>
      </c>
      <c r="Z123" s="538" t="e">
        <f>Z$3*P123</f>
        <v>#DIV/0!</v>
      </c>
      <c r="AA123" s="538" t="e">
        <f>AA$3*R123</f>
        <v>#DIV/0!</v>
      </c>
      <c r="AB123" s="538" t="e">
        <f>AB$3*T123</f>
        <v>#DIV/0!</v>
      </c>
      <c r="AC123" s="538" t="e">
        <f>AC$3*V123</f>
        <v>#DIV/0!</v>
      </c>
    </row>
    <row r="124" spans="1:44" ht="13.8">
      <c r="B124" s="517"/>
      <c r="C124" s="518" t="s">
        <v>495</v>
      </c>
      <c r="D124" s="627">
        <v>0</v>
      </c>
      <c r="F124" s="520"/>
      <c r="G124" s="629">
        <v>0</v>
      </c>
      <c r="H124" s="520"/>
      <c r="I124" s="546" t="e">
        <f t="shared" si="105"/>
        <v>#DIV/0!</v>
      </c>
      <c r="J124" s="546" t="e">
        <f t="shared" si="106"/>
        <v>#DIV/0!</v>
      </c>
      <c r="K124" s="546" t="e">
        <f t="shared" si="107"/>
        <v>#DIV/0!</v>
      </c>
      <c r="L124" s="546" t="e">
        <f t="shared" si="108"/>
        <v>#DIV/0!</v>
      </c>
      <c r="M124" s="546" t="e">
        <f t="shared" si="109"/>
        <v>#DIV/0!</v>
      </c>
      <c r="N124" s="521"/>
      <c r="O124" s="538" t="e">
        <f>D124/G124</f>
        <v>#DIV/0!</v>
      </c>
      <c r="P124" s="538" t="e">
        <f t="shared" si="110"/>
        <v>#DIV/0!</v>
      </c>
      <c r="Q124" s="538" t="e">
        <f>IF(P124&gt;0,$D124/$G124,0)</f>
        <v>#DIV/0!</v>
      </c>
      <c r="R124" s="538" t="e">
        <f t="shared" si="111"/>
        <v>#DIV/0!</v>
      </c>
      <c r="S124" s="538" t="e">
        <f>IF(R124&gt;0,$D124/$G124,0)</f>
        <v>#DIV/0!</v>
      </c>
      <c r="T124" s="538" t="e">
        <f t="shared" si="112"/>
        <v>#DIV/0!</v>
      </c>
      <c r="U124" s="538" t="e">
        <f>IF(T124&gt;0,$D124/$G124,0)</f>
        <v>#DIV/0!</v>
      </c>
      <c r="V124" s="538" t="e">
        <f t="shared" si="113"/>
        <v>#DIV/0!</v>
      </c>
      <c r="W124" s="538" t="e">
        <f>IF(V124&gt;0,$D124/$G124,0)</f>
        <v>#DIV/0!</v>
      </c>
      <c r="X124" s="538"/>
      <c r="Y124" s="538">
        <f>Y$3*D124</f>
        <v>0</v>
      </c>
      <c r="Z124" s="538" t="e">
        <f>Z$3*P124</f>
        <v>#DIV/0!</v>
      </c>
      <c r="AA124" s="538" t="e">
        <f>AA$3*R124</f>
        <v>#DIV/0!</v>
      </c>
      <c r="AB124" s="538" t="e">
        <f>AB$3*T124</f>
        <v>#DIV/0!</v>
      </c>
      <c r="AC124" s="538" t="e">
        <f>AC$3*V124</f>
        <v>#DIV/0!</v>
      </c>
    </row>
    <row r="125" spans="1:44" ht="13.8">
      <c r="B125" s="517"/>
      <c r="C125" s="518" t="s">
        <v>495</v>
      </c>
      <c r="D125" s="627">
        <v>0</v>
      </c>
      <c r="F125" s="520"/>
      <c r="G125" s="629">
        <v>0</v>
      </c>
      <c r="H125" s="520"/>
      <c r="I125" s="546" t="e">
        <f t="shared" si="105"/>
        <v>#DIV/0!</v>
      </c>
      <c r="J125" s="546" t="e">
        <f t="shared" si="106"/>
        <v>#DIV/0!</v>
      </c>
      <c r="K125" s="546" t="e">
        <f t="shared" si="107"/>
        <v>#DIV/0!</v>
      </c>
      <c r="L125" s="546" t="e">
        <f t="shared" si="108"/>
        <v>#DIV/0!</v>
      </c>
      <c r="M125" s="546" t="e">
        <f t="shared" si="109"/>
        <v>#DIV/0!</v>
      </c>
      <c r="N125" s="521"/>
      <c r="O125" s="538" t="e">
        <f>D125/G125</f>
        <v>#DIV/0!</v>
      </c>
      <c r="P125" s="538" t="e">
        <f t="shared" si="110"/>
        <v>#DIV/0!</v>
      </c>
      <c r="Q125" s="538" t="e">
        <f>IF(P125&gt;0,$D125/$G125,0)</f>
        <v>#DIV/0!</v>
      </c>
      <c r="R125" s="538" t="e">
        <f t="shared" si="111"/>
        <v>#DIV/0!</v>
      </c>
      <c r="S125" s="538" t="e">
        <f>IF(R125&gt;0,$D125/$G125,0)</f>
        <v>#DIV/0!</v>
      </c>
      <c r="T125" s="538" t="e">
        <f t="shared" si="112"/>
        <v>#DIV/0!</v>
      </c>
      <c r="U125" s="538" t="e">
        <f>IF(T125&gt;0,$D125/$G125,0)</f>
        <v>#DIV/0!</v>
      </c>
      <c r="V125" s="538" t="e">
        <f t="shared" si="113"/>
        <v>#DIV/0!</v>
      </c>
      <c r="W125" s="538" t="e">
        <f>IF(V125&gt;0,$D125/$G125,0)</f>
        <v>#DIV/0!</v>
      </c>
      <c r="X125" s="538"/>
      <c r="Y125" s="538">
        <f>Y$3*D125</f>
        <v>0</v>
      </c>
      <c r="Z125" s="538" t="e">
        <f>Z$3*P125</f>
        <v>#DIV/0!</v>
      </c>
      <c r="AA125" s="538" t="e">
        <f>AA$3*R125</f>
        <v>#DIV/0!</v>
      </c>
      <c r="AB125" s="538" t="e">
        <f>AB$3*T125</f>
        <v>#DIV/0!</v>
      </c>
      <c r="AC125" s="538" t="e">
        <f>AC$3*V125</f>
        <v>#DIV/0!</v>
      </c>
    </row>
    <row r="126" spans="1:44" ht="13.8">
      <c r="B126" s="522"/>
      <c r="C126" s="522"/>
      <c r="D126" s="519"/>
      <c r="N126" s="496"/>
    </row>
    <row r="127" spans="1:44" ht="12" customHeight="1">
      <c r="N127" s="496"/>
      <c r="O127" s="534" t="s">
        <v>492</v>
      </c>
      <c r="P127" s="534" t="s">
        <v>493</v>
      </c>
      <c r="Q127" s="534" t="s">
        <v>492</v>
      </c>
      <c r="R127" s="534" t="s">
        <v>493</v>
      </c>
      <c r="S127" s="534" t="s">
        <v>492</v>
      </c>
      <c r="T127" s="534" t="s">
        <v>493</v>
      </c>
      <c r="U127" s="534" t="s">
        <v>492</v>
      </c>
      <c r="V127" s="534" t="s">
        <v>493</v>
      </c>
      <c r="W127" s="534" t="s">
        <v>492</v>
      </c>
      <c r="Y127" s="534" t="s">
        <v>481</v>
      </c>
      <c r="Z127" s="534" t="s">
        <v>481</v>
      </c>
      <c r="AA127" s="534" t="s">
        <v>481</v>
      </c>
      <c r="AB127" s="534" t="s">
        <v>481</v>
      </c>
      <c r="AC127" s="534" t="s">
        <v>481</v>
      </c>
    </row>
    <row r="128" spans="1:44" ht="12" customHeight="1">
      <c r="F128" s="501"/>
      <c r="G128" s="507" t="s">
        <v>482</v>
      </c>
      <c r="H128" s="501"/>
      <c r="I128" s="544"/>
      <c r="J128" s="544"/>
      <c r="K128" s="544"/>
      <c r="L128" s="544"/>
      <c r="M128" s="544"/>
      <c r="N128" s="502"/>
      <c r="O128" s="535" t="s">
        <v>77</v>
      </c>
      <c r="P128" s="535" t="s">
        <v>494</v>
      </c>
      <c r="Q128" s="535" t="s">
        <v>77</v>
      </c>
      <c r="R128" s="535" t="s">
        <v>77</v>
      </c>
      <c r="S128" s="535" t="s">
        <v>77</v>
      </c>
      <c r="T128" s="535" t="s">
        <v>77</v>
      </c>
      <c r="U128" s="535" t="s">
        <v>77</v>
      </c>
      <c r="V128" s="535" t="s">
        <v>77</v>
      </c>
      <c r="W128" s="535" t="s">
        <v>77</v>
      </c>
      <c r="X128" s="535"/>
      <c r="Y128" s="535" t="s">
        <v>77</v>
      </c>
      <c r="Z128" s="535" t="s">
        <v>77</v>
      </c>
      <c r="AA128" s="535" t="s">
        <v>77</v>
      </c>
      <c r="AB128" s="535" t="s">
        <v>77</v>
      </c>
      <c r="AC128" s="535" t="s">
        <v>77</v>
      </c>
    </row>
    <row r="129" spans="2:30" ht="12" customHeight="1">
      <c r="C129" s="492" t="s">
        <v>496</v>
      </c>
      <c r="D129" s="486">
        <f>D120+1</f>
        <v>2020</v>
      </c>
      <c r="F129" s="524"/>
      <c r="G129" s="507" t="s">
        <v>483</v>
      </c>
      <c r="H129" s="524"/>
      <c r="I129" s="547"/>
      <c r="J129" s="547"/>
      <c r="K129" s="547"/>
      <c r="L129" s="547"/>
      <c r="M129" s="547"/>
      <c r="N129" s="525"/>
      <c r="O129" s="539">
        <f>D129</f>
        <v>2020</v>
      </c>
      <c r="P129" s="539">
        <f>O129</f>
        <v>2020</v>
      </c>
      <c r="Q129" s="539">
        <f>P129+1</f>
        <v>2021</v>
      </c>
      <c r="R129" s="539">
        <f>Q129</f>
        <v>2021</v>
      </c>
      <c r="S129" s="539">
        <f>R129+1</f>
        <v>2022</v>
      </c>
      <c r="T129" s="539">
        <f t="shared" ref="T129" si="114">S129</f>
        <v>2022</v>
      </c>
      <c r="U129" s="539">
        <f t="shared" ref="U129" si="115">T129+1</f>
        <v>2023</v>
      </c>
      <c r="V129" s="539">
        <f>U129</f>
        <v>2023</v>
      </c>
      <c r="W129" s="539">
        <f t="shared" ref="W129" si="116">V129+1</f>
        <v>2024</v>
      </c>
      <c r="X129" s="540"/>
      <c r="Y129" s="539">
        <f>O129</f>
        <v>2020</v>
      </c>
      <c r="Z129" s="539">
        <f>Y129+1</f>
        <v>2021</v>
      </c>
      <c r="AA129" s="539">
        <f t="shared" ref="AA129" si="117">Z129+1</f>
        <v>2022</v>
      </c>
      <c r="AB129" s="539">
        <f t="shared" ref="AB129" si="118">AA129+1</f>
        <v>2023</v>
      </c>
      <c r="AC129" s="539">
        <f t="shared" ref="AC129" si="119">AB129+1</f>
        <v>2024</v>
      </c>
    </row>
    <row r="130" spans="2:30" ht="13.8">
      <c r="B130" s="517"/>
      <c r="C130" s="518" t="s">
        <v>495</v>
      </c>
      <c r="D130" s="627">
        <v>0</v>
      </c>
      <c r="F130" s="520"/>
      <c r="G130" s="628">
        <v>0</v>
      </c>
      <c r="H130" s="520"/>
      <c r="I130" s="546"/>
      <c r="J130" s="546">
        <f>O130+Y130</f>
        <v>0</v>
      </c>
      <c r="K130" s="546">
        <f>Q130+Z130</f>
        <v>0</v>
      </c>
      <c r="L130" s="546">
        <f>S130+AA130</f>
        <v>0</v>
      </c>
      <c r="M130" s="546">
        <f>U130+AB130</f>
        <v>0</v>
      </c>
      <c r="N130" s="521"/>
      <c r="O130" s="538">
        <v>0</v>
      </c>
      <c r="P130" s="538">
        <f>IF($D130-O130&lt;0,0,$D130-O130)</f>
        <v>0</v>
      </c>
      <c r="Q130" s="538">
        <f>IF(P130&gt;0,$D130/$G130,0)</f>
        <v>0</v>
      </c>
      <c r="R130" s="538">
        <f>IF($D130-O130-Q130&lt;0,0,$D130-O130-Q130)</f>
        <v>0</v>
      </c>
      <c r="S130" s="538">
        <f>IF(R130&gt;0,$D130/$G130,0)</f>
        <v>0</v>
      </c>
      <c r="T130" s="538">
        <f>IF($D130-O130-Q130-S130&lt;0,0,$D130-O130-Q130-S130)</f>
        <v>0</v>
      </c>
      <c r="U130" s="538">
        <f>IF(T130&gt;0,$D130/$G130,0)</f>
        <v>0</v>
      </c>
      <c r="V130" s="538">
        <f>IF($D130-O130-Q130-S130-U130&lt;0,0,$D130-O130-Q130-S130-U130)</f>
        <v>0</v>
      </c>
      <c r="W130" s="538">
        <f>IF(V130&gt;0,$D130/$G130,0)</f>
        <v>0</v>
      </c>
      <c r="X130" s="538"/>
      <c r="Y130" s="538">
        <f>Y$3*D130</f>
        <v>0</v>
      </c>
      <c r="Z130" s="538">
        <f>Z$3*P130</f>
        <v>0</v>
      </c>
      <c r="AA130" s="538">
        <f>AA$3*R130</f>
        <v>0</v>
      </c>
      <c r="AB130" s="538">
        <f>AB$3*T130</f>
        <v>0</v>
      </c>
      <c r="AC130" s="538">
        <f>AC$3*V130</f>
        <v>0</v>
      </c>
      <c r="AD130" s="584"/>
    </row>
    <row r="131" spans="2:30" ht="13.8">
      <c r="B131" s="517"/>
      <c r="C131" s="518" t="s">
        <v>495</v>
      </c>
      <c r="D131" s="627">
        <v>0</v>
      </c>
      <c r="F131" s="520"/>
      <c r="G131" s="629">
        <v>0</v>
      </c>
      <c r="H131" s="520"/>
      <c r="I131" s="546"/>
      <c r="J131" s="546">
        <f t="shared" ref="J131:J134" si="120">O131+Y131</f>
        <v>0</v>
      </c>
      <c r="K131" s="546">
        <f t="shared" ref="K131:K134" si="121">Q131+Z131</f>
        <v>0</v>
      </c>
      <c r="L131" s="546">
        <f t="shared" ref="L131:L134" si="122">S131+AA131</f>
        <v>0</v>
      </c>
      <c r="M131" s="546">
        <f t="shared" ref="M131:M134" si="123">U131+AB131</f>
        <v>0</v>
      </c>
      <c r="N131" s="521"/>
      <c r="O131" s="538">
        <v>0</v>
      </c>
      <c r="P131" s="538">
        <f>IF($D131-O131&lt;0,0,$D131-O131)</f>
        <v>0</v>
      </c>
      <c r="Q131" s="538">
        <f>IF(P131&gt;0,$D131/$G131,0)</f>
        <v>0</v>
      </c>
      <c r="R131" s="538">
        <f>IF($D131-O131-Q131&lt;0,0,$D131-O131-Q131)</f>
        <v>0</v>
      </c>
      <c r="S131" s="538">
        <f>IF(R131&gt;0,$D131/$G131,0)</f>
        <v>0</v>
      </c>
      <c r="T131" s="538">
        <f>IF($D131-O131-Q131-S131&lt;0,0,$D131-O131-Q131-S131)</f>
        <v>0</v>
      </c>
      <c r="U131" s="538">
        <f>IF(T131&gt;0,$D131/$G131,0)</f>
        <v>0</v>
      </c>
      <c r="V131" s="538">
        <f>IF($D131-O131-Q131-S131-U131&lt;0,0,$D131-O131-Q131-S131-U131)</f>
        <v>0</v>
      </c>
      <c r="W131" s="538">
        <f>IF(V131&gt;0,$D131/$G131,0)</f>
        <v>0</v>
      </c>
      <c r="X131" s="538"/>
      <c r="Y131" s="538">
        <f>Y$3*D131</f>
        <v>0</v>
      </c>
      <c r="Z131" s="538">
        <f>Z$3*P131</f>
        <v>0</v>
      </c>
      <c r="AA131" s="538">
        <f>AA$3*R131</f>
        <v>0</v>
      </c>
      <c r="AB131" s="538">
        <f>AB$3*T131</f>
        <v>0</v>
      </c>
      <c r="AC131" s="538">
        <f>AC$3*V131</f>
        <v>0</v>
      </c>
    </row>
    <row r="132" spans="2:30" ht="13.8">
      <c r="B132" s="517"/>
      <c r="C132" s="518" t="s">
        <v>495</v>
      </c>
      <c r="D132" s="627">
        <v>0</v>
      </c>
      <c r="F132" s="520"/>
      <c r="G132" s="629">
        <v>0</v>
      </c>
      <c r="H132" s="520"/>
      <c r="I132" s="546"/>
      <c r="J132" s="546">
        <f t="shared" si="120"/>
        <v>0</v>
      </c>
      <c r="K132" s="546">
        <f t="shared" si="121"/>
        <v>0</v>
      </c>
      <c r="L132" s="546">
        <f t="shared" si="122"/>
        <v>0</v>
      </c>
      <c r="M132" s="546">
        <f t="shared" si="123"/>
        <v>0</v>
      </c>
      <c r="N132" s="521"/>
      <c r="O132" s="538">
        <v>0</v>
      </c>
      <c r="P132" s="538">
        <f>IF($D132-O132&lt;0,0,$D132-O132)</f>
        <v>0</v>
      </c>
      <c r="Q132" s="538">
        <f>IF(P132&gt;0,$D132/$G132,0)</f>
        <v>0</v>
      </c>
      <c r="R132" s="538">
        <f>IF($D132-O132-Q132&lt;0,0,$D132-O132-Q132)</f>
        <v>0</v>
      </c>
      <c r="S132" s="538">
        <f>IF(R132&gt;0,$D132/$G132,0)</f>
        <v>0</v>
      </c>
      <c r="T132" s="538">
        <f>IF($D132-O132-Q132-S132&lt;0,0,$D132-O132-Q132-S132)</f>
        <v>0</v>
      </c>
      <c r="U132" s="538">
        <f>IF(T132&gt;0,$D132/$G132,0)</f>
        <v>0</v>
      </c>
      <c r="V132" s="538">
        <f>IF($D132-O132-Q132-S132-U132&lt;0,0,$D132-O132-Q132-S132-U132)</f>
        <v>0</v>
      </c>
      <c r="W132" s="538">
        <f>IF(V132&gt;0,$D132/$G132,0)</f>
        <v>0</v>
      </c>
      <c r="X132" s="538"/>
      <c r="Y132" s="538">
        <f>Y$3*D132</f>
        <v>0</v>
      </c>
      <c r="Z132" s="538">
        <f>Z$3*P132</f>
        <v>0</v>
      </c>
      <c r="AA132" s="538">
        <f>AA$3*R132</f>
        <v>0</v>
      </c>
      <c r="AB132" s="538">
        <f>AB$3*T132</f>
        <v>0</v>
      </c>
      <c r="AC132" s="538">
        <f>AC$3*V132</f>
        <v>0</v>
      </c>
    </row>
    <row r="133" spans="2:30" ht="13.8">
      <c r="B133" s="517"/>
      <c r="C133" s="518" t="s">
        <v>495</v>
      </c>
      <c r="D133" s="627">
        <v>0</v>
      </c>
      <c r="F133" s="520"/>
      <c r="G133" s="629">
        <v>0</v>
      </c>
      <c r="H133" s="520"/>
      <c r="I133" s="546"/>
      <c r="J133" s="546">
        <f t="shared" si="120"/>
        <v>0</v>
      </c>
      <c r="K133" s="546">
        <f t="shared" si="121"/>
        <v>0</v>
      </c>
      <c r="L133" s="546">
        <f t="shared" si="122"/>
        <v>0</v>
      </c>
      <c r="M133" s="546">
        <f t="shared" si="123"/>
        <v>0</v>
      </c>
      <c r="N133" s="521"/>
      <c r="O133" s="538">
        <v>0</v>
      </c>
      <c r="P133" s="538">
        <f>IF($D133-O133&lt;0,0,$D133-O133)</f>
        <v>0</v>
      </c>
      <c r="Q133" s="538">
        <f>IF(P133&gt;0,$D133/$G133,0)</f>
        <v>0</v>
      </c>
      <c r="R133" s="538">
        <f>IF($D133-O133-Q133&lt;0,0,$D133-O133-Q133)</f>
        <v>0</v>
      </c>
      <c r="S133" s="538">
        <f>IF(R133&gt;0,$D133/$G133,0)</f>
        <v>0</v>
      </c>
      <c r="T133" s="538">
        <f>IF($D133-O133-Q133-S133&lt;0,0,$D133-O133-Q133-S133)</f>
        <v>0</v>
      </c>
      <c r="U133" s="538">
        <f>IF(T133&gt;0,$D133/$G133,0)</f>
        <v>0</v>
      </c>
      <c r="V133" s="538">
        <f>IF($D133-O133-Q133-S133-U133&lt;0,0,$D133-O133-Q133-S133-U133)</f>
        <v>0</v>
      </c>
      <c r="W133" s="538">
        <f>IF(V133&gt;0,$D133/$G133,0)</f>
        <v>0</v>
      </c>
      <c r="X133" s="538"/>
      <c r="Y133" s="538">
        <f>Y$3*D133</f>
        <v>0</v>
      </c>
      <c r="Z133" s="538">
        <f>Z$3*P133</f>
        <v>0</v>
      </c>
      <c r="AA133" s="538">
        <f>AA$3*R133</f>
        <v>0</v>
      </c>
      <c r="AB133" s="538">
        <f>AB$3*T133</f>
        <v>0</v>
      </c>
      <c r="AC133" s="538">
        <f>AC$3*V133</f>
        <v>0</v>
      </c>
    </row>
    <row r="134" spans="2:30" ht="13.8">
      <c r="B134" s="517"/>
      <c r="C134" s="518" t="s">
        <v>495</v>
      </c>
      <c r="D134" s="627">
        <v>0</v>
      </c>
      <c r="F134" s="520"/>
      <c r="G134" s="629">
        <v>0</v>
      </c>
      <c r="H134" s="520"/>
      <c r="I134" s="546"/>
      <c r="J134" s="546">
        <f t="shared" si="120"/>
        <v>0</v>
      </c>
      <c r="K134" s="546">
        <f t="shared" si="121"/>
        <v>0</v>
      </c>
      <c r="L134" s="546">
        <f t="shared" si="122"/>
        <v>0</v>
      </c>
      <c r="M134" s="546">
        <f t="shared" si="123"/>
        <v>0</v>
      </c>
      <c r="N134" s="521"/>
      <c r="O134" s="538">
        <v>0</v>
      </c>
      <c r="P134" s="538">
        <f>IF($D134-O134&lt;0,0,$D134-O134)</f>
        <v>0</v>
      </c>
      <c r="Q134" s="538">
        <f>IF(P134&gt;0,$D134/$G134,0)</f>
        <v>0</v>
      </c>
      <c r="R134" s="538">
        <f>IF($D134-O134-Q134&lt;0,0,$D134-O134-Q134)</f>
        <v>0</v>
      </c>
      <c r="S134" s="538">
        <f>IF(R134&gt;0,$D134/$G134,0)</f>
        <v>0</v>
      </c>
      <c r="T134" s="538">
        <f>IF($D134-O134-Q134-S134&lt;0,0,$D134-O134-Q134-S134)</f>
        <v>0</v>
      </c>
      <c r="U134" s="538">
        <f>IF(T134&gt;0,$D134/$G134,0)</f>
        <v>0</v>
      </c>
      <c r="V134" s="538">
        <f>IF($D134-O134-Q134-S134-U134&lt;0,0,$D134-O134-Q134-S134-U134)</f>
        <v>0</v>
      </c>
      <c r="W134" s="538">
        <f>IF(V134&gt;0,$D134/$G134,0)</f>
        <v>0</v>
      </c>
      <c r="X134" s="538"/>
      <c r="Y134" s="538">
        <f>Y$3*D134</f>
        <v>0</v>
      </c>
      <c r="Z134" s="538">
        <f>Z$3*P134</f>
        <v>0</v>
      </c>
      <c r="AA134" s="538">
        <f>AA$3*R134</f>
        <v>0</v>
      </c>
      <c r="AB134" s="538">
        <f>AB$3*T134</f>
        <v>0</v>
      </c>
      <c r="AC134" s="538">
        <f>AC$3*V134</f>
        <v>0</v>
      </c>
    </row>
    <row r="135" spans="2:30" ht="13.8">
      <c r="B135" s="517"/>
      <c r="C135" s="518"/>
      <c r="D135" s="519"/>
      <c r="F135" s="520"/>
      <c r="H135" s="520"/>
      <c r="I135" s="546"/>
      <c r="J135" s="546"/>
      <c r="K135" s="546"/>
      <c r="L135" s="546"/>
      <c r="M135" s="546"/>
      <c r="N135" s="521"/>
      <c r="O135" s="538"/>
      <c r="P135" s="538"/>
      <c r="Q135" s="538"/>
      <c r="R135" s="538"/>
      <c r="S135" s="538"/>
      <c r="T135" s="538"/>
      <c r="U135" s="538"/>
      <c r="V135" s="538"/>
      <c r="W135" s="538"/>
      <c r="X135" s="538"/>
      <c r="Y135" s="538"/>
      <c r="Z135" s="538"/>
      <c r="AA135" s="538"/>
      <c r="AB135" s="538"/>
      <c r="AC135" s="538"/>
    </row>
    <row r="136" spans="2:30" ht="13.8">
      <c r="B136" s="517"/>
      <c r="C136" s="518"/>
      <c r="D136" s="519"/>
      <c r="F136" s="520"/>
      <c r="H136" s="520"/>
      <c r="I136" s="546"/>
      <c r="J136" s="546"/>
      <c r="K136" s="546"/>
      <c r="L136" s="546"/>
      <c r="M136" s="546"/>
      <c r="N136" s="521"/>
      <c r="O136" s="538"/>
      <c r="P136" s="538"/>
      <c r="Q136" s="538"/>
      <c r="R136" s="538"/>
      <c r="S136" s="538"/>
      <c r="T136" s="538"/>
      <c r="U136" s="538"/>
      <c r="V136" s="538"/>
      <c r="W136" s="538"/>
      <c r="X136" s="538"/>
      <c r="Y136" s="538"/>
      <c r="Z136" s="538"/>
      <c r="AA136" s="538"/>
      <c r="AB136" s="538"/>
      <c r="AC136" s="538"/>
    </row>
    <row r="137" spans="2:30" ht="12" customHeight="1">
      <c r="N137" s="496"/>
      <c r="O137" s="534" t="s">
        <v>492</v>
      </c>
      <c r="P137" s="534" t="s">
        <v>493</v>
      </c>
      <c r="Q137" s="534" t="s">
        <v>492</v>
      </c>
      <c r="R137" s="534" t="s">
        <v>493</v>
      </c>
      <c r="S137" s="534" t="s">
        <v>492</v>
      </c>
      <c r="T137" s="534" t="s">
        <v>493</v>
      </c>
      <c r="U137" s="534" t="s">
        <v>492</v>
      </c>
      <c r="V137" s="534" t="s">
        <v>493</v>
      </c>
      <c r="W137" s="534" t="s">
        <v>492</v>
      </c>
      <c r="Y137" s="534" t="s">
        <v>481</v>
      </c>
      <c r="Z137" s="534" t="s">
        <v>481</v>
      </c>
      <c r="AA137" s="534" t="s">
        <v>481</v>
      </c>
      <c r="AB137" s="534" t="s">
        <v>481</v>
      </c>
      <c r="AC137" s="534" t="s">
        <v>481</v>
      </c>
    </row>
    <row r="138" spans="2:30" ht="12" customHeight="1">
      <c r="F138" s="501"/>
      <c r="G138" s="507" t="s">
        <v>482</v>
      </c>
      <c r="H138" s="501"/>
      <c r="I138" s="544"/>
      <c r="J138" s="544"/>
      <c r="K138" s="544"/>
      <c r="L138" s="544"/>
      <c r="M138" s="544"/>
      <c r="N138" s="502"/>
      <c r="O138" s="535" t="s">
        <v>77</v>
      </c>
      <c r="P138" s="535" t="s">
        <v>494</v>
      </c>
      <c r="Q138" s="535" t="s">
        <v>77</v>
      </c>
      <c r="R138" s="535" t="s">
        <v>77</v>
      </c>
      <c r="S138" s="535" t="s">
        <v>77</v>
      </c>
      <c r="T138" s="535" t="s">
        <v>77</v>
      </c>
      <c r="U138" s="535" t="s">
        <v>77</v>
      </c>
      <c r="V138" s="535" t="s">
        <v>77</v>
      </c>
      <c r="W138" s="535" t="s">
        <v>77</v>
      </c>
      <c r="X138" s="535"/>
      <c r="Y138" s="535" t="s">
        <v>77</v>
      </c>
      <c r="Z138" s="535" t="s">
        <v>77</v>
      </c>
      <c r="AA138" s="535" t="s">
        <v>77</v>
      </c>
      <c r="AB138" s="535" t="s">
        <v>77</v>
      </c>
      <c r="AC138" s="535" t="s">
        <v>77</v>
      </c>
    </row>
    <row r="139" spans="2:30" ht="12" customHeight="1">
      <c r="C139" s="492" t="s">
        <v>496</v>
      </c>
      <c r="D139" s="486">
        <f>D129+1</f>
        <v>2021</v>
      </c>
      <c r="F139" s="524"/>
      <c r="G139" s="507" t="s">
        <v>483</v>
      </c>
      <c r="H139" s="524"/>
      <c r="I139" s="547"/>
      <c r="J139" s="547"/>
      <c r="K139" s="547"/>
      <c r="L139" s="547"/>
      <c r="M139" s="547"/>
      <c r="N139" s="525"/>
      <c r="O139" s="539">
        <f>D139</f>
        <v>2021</v>
      </c>
      <c r="P139" s="539">
        <f>O139</f>
        <v>2021</v>
      </c>
      <c r="Q139" s="539">
        <f>P139+1</f>
        <v>2022</v>
      </c>
      <c r="R139" s="539">
        <f>Q139</f>
        <v>2022</v>
      </c>
      <c r="S139" s="539">
        <f>R139+1</f>
        <v>2023</v>
      </c>
      <c r="T139" s="539">
        <f t="shared" ref="T139" si="124">S139</f>
        <v>2023</v>
      </c>
      <c r="U139" s="539">
        <f t="shared" ref="U139" si="125">T139+1</f>
        <v>2024</v>
      </c>
      <c r="V139" s="539">
        <f>U139</f>
        <v>2024</v>
      </c>
      <c r="W139" s="539">
        <f t="shared" ref="W139" si="126">V139+1</f>
        <v>2025</v>
      </c>
      <c r="X139" s="540"/>
      <c r="Y139" s="539">
        <f>O139</f>
        <v>2021</v>
      </c>
      <c r="Z139" s="539">
        <f>Y139+1</f>
        <v>2022</v>
      </c>
      <c r="AA139" s="539">
        <f t="shared" ref="AA139" si="127">Z139+1</f>
        <v>2023</v>
      </c>
      <c r="AB139" s="539">
        <f t="shared" ref="AB139" si="128">AA139+1</f>
        <v>2024</v>
      </c>
      <c r="AC139" s="539">
        <f t="shared" ref="AC139" si="129">AB139+1</f>
        <v>2025</v>
      </c>
    </row>
    <row r="140" spans="2:30" ht="13.8">
      <c r="B140" s="517"/>
      <c r="C140" s="518" t="s">
        <v>495</v>
      </c>
      <c r="D140" s="627">
        <v>0</v>
      </c>
      <c r="F140" s="520"/>
      <c r="G140" s="628">
        <v>0</v>
      </c>
      <c r="H140" s="520"/>
      <c r="I140" s="546"/>
      <c r="J140" s="546"/>
      <c r="K140" s="546">
        <f>O140+Y140</f>
        <v>0</v>
      </c>
      <c r="L140" s="546">
        <f>Q140+Z140</f>
        <v>0</v>
      </c>
      <c r="M140" s="546">
        <f>S140+AA140</f>
        <v>0</v>
      </c>
      <c r="N140" s="521"/>
      <c r="O140" s="538">
        <v>0</v>
      </c>
      <c r="P140" s="538">
        <f>IF($D140-O140&lt;0,0,$D140-O140)</f>
        <v>0</v>
      </c>
      <c r="Q140" s="538">
        <f>IF(P140&gt;0,$D140/$G140,0)</f>
        <v>0</v>
      </c>
      <c r="R140" s="538">
        <f>IF($D140-O140-Q140&lt;0,0,$D140-O140-Q140)</f>
        <v>0</v>
      </c>
      <c r="S140" s="538">
        <f>IF(R140&gt;0,$D140/$G140,0)</f>
        <v>0</v>
      </c>
      <c r="T140" s="538">
        <f>IF($D140-O140-Q140-S140&lt;0,0,$D140-O140-Q140-S140)</f>
        <v>0</v>
      </c>
      <c r="U140" s="538">
        <f>IF(T140&gt;0,$D140/$G140,0)</f>
        <v>0</v>
      </c>
      <c r="V140" s="538">
        <f>IF($D140-O140-Q140-S140-U140&lt;0,0,$D140-O140-Q140-S140-U140)</f>
        <v>0</v>
      </c>
      <c r="W140" s="538">
        <f>IF(V140&gt;0,$D140/$G140,0)</f>
        <v>0</v>
      </c>
      <c r="X140" s="538"/>
      <c r="Y140" s="538">
        <f>Y$3*D140</f>
        <v>0</v>
      </c>
      <c r="Z140" s="538">
        <f>Z$3*P140</f>
        <v>0</v>
      </c>
      <c r="AA140" s="538">
        <f>AA$3*R140</f>
        <v>0</v>
      </c>
      <c r="AB140" s="538">
        <f>AB$3*T140</f>
        <v>0</v>
      </c>
      <c r="AC140" s="538">
        <f>AC$3*V140</f>
        <v>0</v>
      </c>
      <c r="AD140" s="584"/>
    </row>
    <row r="141" spans="2:30" ht="13.8">
      <c r="B141" s="517"/>
      <c r="C141" s="518" t="s">
        <v>495</v>
      </c>
      <c r="D141" s="627">
        <v>0</v>
      </c>
      <c r="F141" s="520"/>
      <c r="G141" s="629">
        <v>0</v>
      </c>
      <c r="H141" s="520"/>
      <c r="I141" s="546"/>
      <c r="J141" s="546"/>
      <c r="K141" s="546">
        <f t="shared" ref="K141:K144" si="130">O141+Y141</f>
        <v>0</v>
      </c>
      <c r="L141" s="546">
        <f t="shared" ref="L141:L144" si="131">Q141+Z141</f>
        <v>0</v>
      </c>
      <c r="M141" s="546">
        <f t="shared" ref="M141:M144" si="132">S141+AA141</f>
        <v>0</v>
      </c>
      <c r="N141" s="521"/>
      <c r="O141" s="538">
        <v>0</v>
      </c>
      <c r="P141" s="538">
        <f>IF($D141-O141&lt;0,0,$D141-O141)</f>
        <v>0</v>
      </c>
      <c r="Q141" s="538">
        <f>IF(P141&gt;0,$D141/$G141,0)</f>
        <v>0</v>
      </c>
      <c r="R141" s="538">
        <f>IF($D141-O141-Q141&lt;0,0,$D141-O141-Q141)</f>
        <v>0</v>
      </c>
      <c r="S141" s="538">
        <f>IF(R141&gt;0,$D141/$G141,0)</f>
        <v>0</v>
      </c>
      <c r="T141" s="538">
        <f>IF($D141-O141-Q141-S141&lt;0,0,$D141-O141-Q141-S141)</f>
        <v>0</v>
      </c>
      <c r="U141" s="538">
        <f>IF(T141&gt;0,$D141/$G141,0)</f>
        <v>0</v>
      </c>
      <c r="V141" s="538">
        <f>IF($D141-O141-Q141-S141-U141&lt;0,0,$D141-O141-Q141-S141-U141)</f>
        <v>0</v>
      </c>
      <c r="W141" s="538">
        <f>IF(V141&gt;0,$D141/$G141,0)</f>
        <v>0</v>
      </c>
      <c r="X141" s="538"/>
      <c r="Y141" s="538">
        <f>Y$3*D141</f>
        <v>0</v>
      </c>
      <c r="Z141" s="538">
        <f>Z$3*P141</f>
        <v>0</v>
      </c>
      <c r="AA141" s="538">
        <f>AA$3*R141</f>
        <v>0</v>
      </c>
      <c r="AB141" s="538">
        <f>AB$3*T141</f>
        <v>0</v>
      </c>
      <c r="AC141" s="538">
        <f>AC$3*V141</f>
        <v>0</v>
      </c>
    </row>
    <row r="142" spans="2:30" ht="13.8">
      <c r="B142" s="517"/>
      <c r="C142" s="518" t="s">
        <v>495</v>
      </c>
      <c r="D142" s="627">
        <v>0</v>
      </c>
      <c r="F142" s="520"/>
      <c r="G142" s="629">
        <v>0</v>
      </c>
      <c r="H142" s="520"/>
      <c r="I142" s="546"/>
      <c r="J142" s="546"/>
      <c r="K142" s="546">
        <f t="shared" si="130"/>
        <v>0</v>
      </c>
      <c r="L142" s="546">
        <f t="shared" si="131"/>
        <v>0</v>
      </c>
      <c r="M142" s="546">
        <f t="shared" si="132"/>
        <v>0</v>
      </c>
      <c r="N142" s="521"/>
      <c r="O142" s="538">
        <v>0</v>
      </c>
      <c r="P142" s="538">
        <f>IF($D142-O142&lt;0,0,$D142-O142)</f>
        <v>0</v>
      </c>
      <c r="Q142" s="538">
        <f>IF(P142&gt;0,$D142/$G142,0)</f>
        <v>0</v>
      </c>
      <c r="R142" s="538">
        <f>IF($D142-O142-Q142&lt;0,0,$D142-O142-Q142)</f>
        <v>0</v>
      </c>
      <c r="S142" s="538">
        <f>IF(R142&gt;0,$D142/$G142,0)</f>
        <v>0</v>
      </c>
      <c r="T142" s="538">
        <f>IF($D142-O142-Q142-S142&lt;0,0,$D142-O142-Q142-S142)</f>
        <v>0</v>
      </c>
      <c r="U142" s="538">
        <f>IF(T142&gt;0,$D142/$G142,0)</f>
        <v>0</v>
      </c>
      <c r="V142" s="538">
        <f>IF($D142-O142-Q142-S142-U142&lt;0,0,$D142-O142-Q142-S142-U142)</f>
        <v>0</v>
      </c>
      <c r="W142" s="538">
        <f>IF(V142&gt;0,$D142/$G142,0)</f>
        <v>0</v>
      </c>
      <c r="X142" s="538"/>
      <c r="Y142" s="538">
        <f>Y$3*D142</f>
        <v>0</v>
      </c>
      <c r="Z142" s="538">
        <f>Z$3*P142</f>
        <v>0</v>
      </c>
      <c r="AA142" s="538">
        <f>AA$3*R142</f>
        <v>0</v>
      </c>
      <c r="AB142" s="538">
        <f>AB$3*T142</f>
        <v>0</v>
      </c>
      <c r="AC142" s="538">
        <f>AC$3*V142</f>
        <v>0</v>
      </c>
    </row>
    <row r="143" spans="2:30" ht="13.8">
      <c r="B143" s="517"/>
      <c r="C143" s="518" t="s">
        <v>495</v>
      </c>
      <c r="D143" s="627">
        <v>0</v>
      </c>
      <c r="F143" s="520"/>
      <c r="G143" s="629">
        <v>0</v>
      </c>
      <c r="H143" s="520"/>
      <c r="I143" s="546"/>
      <c r="J143" s="546"/>
      <c r="K143" s="546">
        <f t="shared" si="130"/>
        <v>0</v>
      </c>
      <c r="L143" s="546">
        <f t="shared" si="131"/>
        <v>0</v>
      </c>
      <c r="M143" s="546">
        <f t="shared" si="132"/>
        <v>0</v>
      </c>
      <c r="N143" s="521"/>
      <c r="O143" s="538">
        <v>0</v>
      </c>
      <c r="P143" s="538">
        <f>IF($D143-O143&lt;0,0,$D143-O143)</f>
        <v>0</v>
      </c>
      <c r="Q143" s="538">
        <f>IF(P143&gt;0,$D143/$G143,0)</f>
        <v>0</v>
      </c>
      <c r="R143" s="538">
        <f>IF($D143-O143-Q143&lt;0,0,$D143-O143-Q143)</f>
        <v>0</v>
      </c>
      <c r="S143" s="538">
        <f>IF(R143&gt;0,$D143/$G143,0)</f>
        <v>0</v>
      </c>
      <c r="T143" s="538">
        <f>IF($D143-O143-Q143-S143&lt;0,0,$D143-O143-Q143-S143)</f>
        <v>0</v>
      </c>
      <c r="U143" s="538">
        <f>IF(T143&gt;0,$D143/$G143,0)</f>
        <v>0</v>
      </c>
      <c r="V143" s="538">
        <f>IF($D143-O143-Q143-S143-U143&lt;0,0,$D143-O143-Q143-S143-U143)</f>
        <v>0</v>
      </c>
      <c r="W143" s="538">
        <f>IF(V143&gt;0,$D143/$G143,0)</f>
        <v>0</v>
      </c>
      <c r="X143" s="538"/>
      <c r="Y143" s="538">
        <f>Y$3*D143</f>
        <v>0</v>
      </c>
      <c r="Z143" s="538">
        <f>Z$3*P143</f>
        <v>0</v>
      </c>
      <c r="AA143" s="538">
        <f>AA$3*R143</f>
        <v>0</v>
      </c>
      <c r="AB143" s="538">
        <f>AB$3*T143</f>
        <v>0</v>
      </c>
      <c r="AC143" s="538">
        <f>AC$3*V143</f>
        <v>0</v>
      </c>
    </row>
    <row r="144" spans="2:30" ht="13.8">
      <c r="B144" s="517"/>
      <c r="C144" s="518" t="s">
        <v>495</v>
      </c>
      <c r="D144" s="627">
        <v>0</v>
      </c>
      <c r="F144" s="520"/>
      <c r="G144" s="629">
        <v>0</v>
      </c>
      <c r="H144" s="520"/>
      <c r="I144" s="546"/>
      <c r="J144" s="546"/>
      <c r="K144" s="546">
        <f t="shared" si="130"/>
        <v>0</v>
      </c>
      <c r="L144" s="546">
        <f t="shared" si="131"/>
        <v>0</v>
      </c>
      <c r="M144" s="546">
        <f t="shared" si="132"/>
        <v>0</v>
      </c>
      <c r="N144" s="521"/>
      <c r="O144" s="538">
        <v>0</v>
      </c>
      <c r="P144" s="538">
        <f>IF($D144-O144&lt;0,0,$D144-O144)</f>
        <v>0</v>
      </c>
      <c r="Q144" s="538">
        <f>IF(P144&gt;0,$D144/$G144,0)</f>
        <v>0</v>
      </c>
      <c r="R144" s="538">
        <f>IF($D144-O144-Q144&lt;0,0,$D144-O144-Q144)</f>
        <v>0</v>
      </c>
      <c r="S144" s="538">
        <f>IF(R144&gt;0,$D144/$G144,0)</f>
        <v>0</v>
      </c>
      <c r="T144" s="538">
        <f>IF($D144-O144-Q144-S144&lt;0,0,$D144-O144-Q144-S144)</f>
        <v>0</v>
      </c>
      <c r="U144" s="538">
        <f>IF(T144&gt;0,$D144/$G144,0)</f>
        <v>0</v>
      </c>
      <c r="V144" s="538">
        <f>IF($D144-O144-Q144-S144-U144&lt;0,0,$D144-O144-Q144-S144-U144)</f>
        <v>0</v>
      </c>
      <c r="W144" s="538">
        <f>IF(V144&gt;0,$D144/$G144,0)</f>
        <v>0</v>
      </c>
      <c r="X144" s="538"/>
      <c r="Y144" s="538">
        <f>Y$3*D144</f>
        <v>0</v>
      </c>
      <c r="Z144" s="538">
        <f>Z$3*P144</f>
        <v>0</v>
      </c>
      <c r="AA144" s="538">
        <f>AA$3*R144</f>
        <v>0</v>
      </c>
      <c r="AB144" s="538">
        <f>AB$3*T144</f>
        <v>0</v>
      </c>
      <c r="AC144" s="538">
        <f>AC$3*V144</f>
        <v>0</v>
      </c>
    </row>
    <row r="145" spans="2:30" ht="13.8">
      <c r="B145" s="517"/>
      <c r="C145" s="518"/>
      <c r="D145" s="519"/>
      <c r="F145" s="520"/>
      <c r="H145" s="520"/>
      <c r="I145" s="546"/>
      <c r="J145" s="546"/>
      <c r="K145" s="546"/>
      <c r="L145" s="546"/>
      <c r="M145" s="546"/>
      <c r="N145" s="521"/>
      <c r="O145" s="538"/>
      <c r="P145" s="538"/>
      <c r="Q145" s="538"/>
      <c r="R145" s="538"/>
      <c r="S145" s="538"/>
      <c r="T145" s="538"/>
      <c r="U145" s="538"/>
      <c r="V145" s="538"/>
      <c r="W145" s="538"/>
      <c r="X145" s="538"/>
      <c r="Y145" s="538"/>
      <c r="Z145" s="538"/>
      <c r="AA145" s="538"/>
      <c r="AB145" s="538"/>
      <c r="AC145" s="538"/>
    </row>
    <row r="146" spans="2:30" ht="13.8">
      <c r="B146" s="517"/>
      <c r="C146" s="518"/>
      <c r="D146" s="519"/>
      <c r="F146" s="520"/>
      <c r="H146" s="520"/>
      <c r="I146" s="546"/>
      <c r="J146" s="546"/>
      <c r="K146" s="546"/>
      <c r="L146" s="546"/>
      <c r="M146" s="546"/>
      <c r="N146" s="521"/>
      <c r="O146" s="538"/>
      <c r="P146" s="538"/>
      <c r="Q146" s="538"/>
      <c r="R146" s="538"/>
      <c r="S146" s="538"/>
      <c r="T146" s="538"/>
      <c r="U146" s="538"/>
      <c r="V146" s="538"/>
      <c r="W146" s="538"/>
      <c r="X146" s="538"/>
      <c r="Y146" s="538"/>
      <c r="Z146" s="538"/>
      <c r="AA146" s="538"/>
      <c r="AB146" s="538"/>
      <c r="AC146" s="538"/>
    </row>
    <row r="147" spans="2:30" ht="12" customHeight="1">
      <c r="N147" s="496"/>
      <c r="O147" s="534" t="s">
        <v>492</v>
      </c>
      <c r="P147" s="534" t="s">
        <v>493</v>
      </c>
      <c r="Q147" s="534" t="s">
        <v>492</v>
      </c>
      <c r="R147" s="534" t="s">
        <v>493</v>
      </c>
      <c r="S147" s="534" t="s">
        <v>492</v>
      </c>
      <c r="T147" s="534" t="s">
        <v>493</v>
      </c>
      <c r="U147" s="534" t="s">
        <v>492</v>
      </c>
      <c r="V147" s="534" t="s">
        <v>493</v>
      </c>
      <c r="W147" s="534" t="s">
        <v>492</v>
      </c>
      <c r="Y147" s="534" t="s">
        <v>481</v>
      </c>
      <c r="Z147" s="534" t="s">
        <v>481</v>
      </c>
      <c r="AA147" s="534" t="s">
        <v>481</v>
      </c>
      <c r="AB147" s="534" t="s">
        <v>481</v>
      </c>
      <c r="AC147" s="534" t="s">
        <v>481</v>
      </c>
    </row>
    <row r="148" spans="2:30" ht="12" customHeight="1">
      <c r="F148" s="501"/>
      <c r="G148" s="507" t="s">
        <v>482</v>
      </c>
      <c r="H148" s="501"/>
      <c r="I148" s="544"/>
      <c r="J148" s="544"/>
      <c r="K148" s="544"/>
      <c r="L148" s="544"/>
      <c r="M148" s="544"/>
      <c r="N148" s="502"/>
      <c r="O148" s="535" t="s">
        <v>77</v>
      </c>
      <c r="P148" s="535" t="s">
        <v>494</v>
      </c>
      <c r="Q148" s="535" t="s">
        <v>77</v>
      </c>
      <c r="R148" s="535" t="s">
        <v>77</v>
      </c>
      <c r="S148" s="535" t="s">
        <v>77</v>
      </c>
      <c r="T148" s="535" t="s">
        <v>77</v>
      </c>
      <c r="U148" s="535" t="s">
        <v>77</v>
      </c>
      <c r="V148" s="535" t="s">
        <v>77</v>
      </c>
      <c r="W148" s="535" t="s">
        <v>77</v>
      </c>
      <c r="X148" s="535"/>
      <c r="Y148" s="535" t="s">
        <v>77</v>
      </c>
      <c r="Z148" s="535" t="s">
        <v>77</v>
      </c>
      <c r="AA148" s="535" t="s">
        <v>77</v>
      </c>
      <c r="AB148" s="535" t="s">
        <v>77</v>
      </c>
      <c r="AC148" s="535" t="s">
        <v>77</v>
      </c>
    </row>
    <row r="149" spans="2:30" ht="12" customHeight="1">
      <c r="C149" s="492" t="s">
        <v>496</v>
      </c>
      <c r="D149" s="486">
        <f>D139+1</f>
        <v>2022</v>
      </c>
      <c r="F149" s="524"/>
      <c r="G149" s="507" t="s">
        <v>483</v>
      </c>
      <c r="H149" s="524"/>
      <c r="I149" s="547"/>
      <c r="J149" s="547"/>
      <c r="K149" s="547"/>
      <c r="L149" s="547"/>
      <c r="M149" s="547"/>
      <c r="N149" s="525"/>
      <c r="O149" s="539">
        <f>D149</f>
        <v>2022</v>
      </c>
      <c r="P149" s="539">
        <f>O149</f>
        <v>2022</v>
      </c>
      <c r="Q149" s="539">
        <f>P149+1</f>
        <v>2023</v>
      </c>
      <c r="R149" s="539">
        <f>Q149</f>
        <v>2023</v>
      </c>
      <c r="S149" s="539">
        <f>R149+1</f>
        <v>2024</v>
      </c>
      <c r="T149" s="539">
        <f t="shared" ref="T149" si="133">S149</f>
        <v>2024</v>
      </c>
      <c r="U149" s="539">
        <f t="shared" ref="U149" si="134">T149+1</f>
        <v>2025</v>
      </c>
      <c r="V149" s="539">
        <f>U149</f>
        <v>2025</v>
      </c>
      <c r="W149" s="539">
        <f t="shared" ref="W149" si="135">V149+1</f>
        <v>2026</v>
      </c>
      <c r="X149" s="540"/>
      <c r="Y149" s="539">
        <f>O149</f>
        <v>2022</v>
      </c>
      <c r="Z149" s="539">
        <f>Y149+1</f>
        <v>2023</v>
      </c>
      <c r="AA149" s="539">
        <f t="shared" ref="AA149" si="136">Z149+1</f>
        <v>2024</v>
      </c>
      <c r="AB149" s="539">
        <f t="shared" ref="AB149" si="137">AA149+1</f>
        <v>2025</v>
      </c>
      <c r="AC149" s="539">
        <f t="shared" ref="AC149" si="138">AB149+1</f>
        <v>2026</v>
      </c>
    </row>
    <row r="150" spans="2:30" ht="13.8">
      <c r="B150" s="517"/>
      <c r="C150" s="518" t="s">
        <v>495</v>
      </c>
      <c r="D150" s="627">
        <v>0</v>
      </c>
      <c r="F150" s="520"/>
      <c r="G150" s="628">
        <v>0</v>
      </c>
      <c r="H150" s="520"/>
      <c r="I150" s="546"/>
      <c r="J150" s="546"/>
      <c r="K150" s="546"/>
      <c r="L150" s="546">
        <f>O150+Y150</f>
        <v>0</v>
      </c>
      <c r="M150" s="546">
        <f>Q150+Z150</f>
        <v>0</v>
      </c>
      <c r="N150" s="521"/>
      <c r="O150" s="538">
        <v>0</v>
      </c>
      <c r="P150" s="538">
        <f>IF($D150-O150&lt;0,0,$D150-O150)</f>
        <v>0</v>
      </c>
      <c r="Q150" s="538">
        <f>IF(P150&gt;0,$D150/$G150,0)</f>
        <v>0</v>
      </c>
      <c r="R150" s="538">
        <f>IF($D150-O150-Q150&lt;0,0,$D150-O150-Q150)</f>
        <v>0</v>
      </c>
      <c r="S150" s="538">
        <f>IF(R150&gt;0,$D150/$G150,0)</f>
        <v>0</v>
      </c>
      <c r="T150" s="538">
        <f>IF($D150-O150-Q150-S150&lt;0,0,$D150-O150-Q150-S150)</f>
        <v>0</v>
      </c>
      <c r="U150" s="538">
        <f>IF(T150&gt;0,$D150/$G150,0)</f>
        <v>0</v>
      </c>
      <c r="V150" s="538">
        <f>IF($D150-O150-Q150-S150-U150&lt;0,0,$D150-O150-Q150-S150-U150)</f>
        <v>0</v>
      </c>
      <c r="W150" s="538">
        <f>IF(V150&gt;0,$D150/$G150,0)</f>
        <v>0</v>
      </c>
      <c r="X150" s="538"/>
      <c r="Y150" s="538">
        <f>Y$3*D150</f>
        <v>0</v>
      </c>
      <c r="Z150" s="538">
        <f>Z$3*P150</f>
        <v>0</v>
      </c>
      <c r="AA150" s="538">
        <f>AA$3*R150</f>
        <v>0</v>
      </c>
      <c r="AB150" s="538">
        <f>AB$3*T150</f>
        <v>0</v>
      </c>
      <c r="AC150" s="538">
        <f>AC$3*V150</f>
        <v>0</v>
      </c>
      <c r="AD150" s="584"/>
    </row>
    <row r="151" spans="2:30" ht="13.8">
      <c r="B151" s="517"/>
      <c r="C151" s="518" t="s">
        <v>495</v>
      </c>
      <c r="D151" s="627">
        <v>0</v>
      </c>
      <c r="F151" s="520"/>
      <c r="G151" s="629">
        <v>0</v>
      </c>
      <c r="H151" s="520"/>
      <c r="I151" s="546"/>
      <c r="J151" s="546"/>
      <c r="K151" s="546"/>
      <c r="L151" s="546">
        <f t="shared" ref="L151:L154" si="139">O151+Y151</f>
        <v>0</v>
      </c>
      <c r="M151" s="546">
        <f t="shared" ref="M151:M154" si="140">Q151+Z151</f>
        <v>0</v>
      </c>
      <c r="N151" s="521"/>
      <c r="O151" s="538">
        <v>0</v>
      </c>
      <c r="P151" s="538">
        <f>IF($D151-O151&lt;0,0,$D151-O151)</f>
        <v>0</v>
      </c>
      <c r="Q151" s="538">
        <f>IF(P151&gt;0,$D151/$G151,0)</f>
        <v>0</v>
      </c>
      <c r="R151" s="538">
        <f>IF($D151-O151-Q151&lt;0,0,$D151-O151-Q151)</f>
        <v>0</v>
      </c>
      <c r="S151" s="538">
        <f>IF(R151&gt;0,$D151/$G151,0)</f>
        <v>0</v>
      </c>
      <c r="T151" s="538">
        <f>IF($D151-O151-Q151-S151&lt;0,0,$D151-O151-Q151-S151)</f>
        <v>0</v>
      </c>
      <c r="U151" s="538">
        <f>IF(T151&gt;0,$D151/$G151,0)</f>
        <v>0</v>
      </c>
      <c r="V151" s="538">
        <f>IF($D151-O151-Q151-S151-U151&lt;0,0,$D151-O151-Q151-S151-U151)</f>
        <v>0</v>
      </c>
      <c r="W151" s="538">
        <f>IF(V151&gt;0,$D151/$G151,0)</f>
        <v>0</v>
      </c>
      <c r="X151" s="538"/>
      <c r="Y151" s="538">
        <f>Y$3*D151</f>
        <v>0</v>
      </c>
      <c r="Z151" s="538">
        <f>Z$3*P151</f>
        <v>0</v>
      </c>
      <c r="AA151" s="538">
        <f>AA$3*R151</f>
        <v>0</v>
      </c>
      <c r="AB151" s="538">
        <f>AB$3*T151</f>
        <v>0</v>
      </c>
      <c r="AC151" s="538">
        <f>AC$3*V151</f>
        <v>0</v>
      </c>
    </row>
    <row r="152" spans="2:30" ht="13.8">
      <c r="B152" s="517"/>
      <c r="C152" s="518" t="s">
        <v>495</v>
      </c>
      <c r="D152" s="627">
        <v>0</v>
      </c>
      <c r="F152" s="520"/>
      <c r="G152" s="629">
        <v>0</v>
      </c>
      <c r="H152" s="520"/>
      <c r="I152" s="546"/>
      <c r="J152" s="546"/>
      <c r="K152" s="546"/>
      <c r="L152" s="546">
        <f t="shared" si="139"/>
        <v>0</v>
      </c>
      <c r="M152" s="546">
        <f t="shared" si="140"/>
        <v>0</v>
      </c>
      <c r="N152" s="521"/>
      <c r="O152" s="538">
        <v>0</v>
      </c>
      <c r="P152" s="538">
        <f>IF($D152-O152&lt;0,0,$D152-O152)</f>
        <v>0</v>
      </c>
      <c r="Q152" s="538">
        <f>IF(P152&gt;0,$D152/$G152,0)</f>
        <v>0</v>
      </c>
      <c r="R152" s="538">
        <f>IF($D152-O152-Q152&lt;0,0,$D152-O152-Q152)</f>
        <v>0</v>
      </c>
      <c r="S152" s="538">
        <f>IF(R152&gt;0,$D152/$G152,0)</f>
        <v>0</v>
      </c>
      <c r="T152" s="538">
        <f>IF($D152-O152-Q152-S152&lt;0,0,$D152-O152-Q152-S152)</f>
        <v>0</v>
      </c>
      <c r="U152" s="538">
        <f>IF(T152&gt;0,$D152/$G152,0)</f>
        <v>0</v>
      </c>
      <c r="V152" s="538">
        <f>IF($D152-O152-Q152-S152-U152&lt;0,0,$D152-O152-Q152-S152-U152)</f>
        <v>0</v>
      </c>
      <c r="W152" s="538">
        <f>IF(V152&gt;0,$D152/$G152,0)</f>
        <v>0</v>
      </c>
      <c r="X152" s="538"/>
      <c r="Y152" s="538">
        <f>Y$3*D152</f>
        <v>0</v>
      </c>
      <c r="Z152" s="538">
        <f>Z$3*P152</f>
        <v>0</v>
      </c>
      <c r="AA152" s="538">
        <f>AA$3*R152</f>
        <v>0</v>
      </c>
      <c r="AB152" s="538">
        <f>AB$3*T152</f>
        <v>0</v>
      </c>
      <c r="AC152" s="538">
        <f>AC$3*V152</f>
        <v>0</v>
      </c>
    </row>
    <row r="153" spans="2:30" ht="13.8">
      <c r="B153" s="517"/>
      <c r="C153" s="518" t="s">
        <v>495</v>
      </c>
      <c r="D153" s="627">
        <v>0</v>
      </c>
      <c r="F153" s="520"/>
      <c r="G153" s="629">
        <v>0</v>
      </c>
      <c r="H153" s="520"/>
      <c r="I153" s="546"/>
      <c r="J153" s="546"/>
      <c r="K153" s="546"/>
      <c r="L153" s="546">
        <f t="shared" si="139"/>
        <v>0</v>
      </c>
      <c r="M153" s="546">
        <f t="shared" si="140"/>
        <v>0</v>
      </c>
      <c r="N153" s="521"/>
      <c r="O153" s="538">
        <v>0</v>
      </c>
      <c r="P153" s="538">
        <f>IF($D153-O153&lt;0,0,$D153-O153)</f>
        <v>0</v>
      </c>
      <c r="Q153" s="538">
        <f>IF(P153&gt;0,$D153/$G153,0)</f>
        <v>0</v>
      </c>
      <c r="R153" s="538">
        <f>IF($D153-O153-Q153&lt;0,0,$D153-O153-Q153)</f>
        <v>0</v>
      </c>
      <c r="S153" s="538">
        <f>IF(R153&gt;0,$D153/$G153,0)</f>
        <v>0</v>
      </c>
      <c r="T153" s="538">
        <f>IF($D153-O153-Q153-S153&lt;0,0,$D153-O153-Q153-S153)</f>
        <v>0</v>
      </c>
      <c r="U153" s="538">
        <f>IF(T153&gt;0,$D153/$G153,0)</f>
        <v>0</v>
      </c>
      <c r="V153" s="538">
        <f>IF($D153-O153-Q153-S153-U153&lt;0,0,$D153-O153-Q153-S153-U153)</f>
        <v>0</v>
      </c>
      <c r="W153" s="538">
        <f>IF(V153&gt;0,$D153/$G153,0)</f>
        <v>0</v>
      </c>
      <c r="X153" s="538"/>
      <c r="Y153" s="538">
        <f>Y$3*D153</f>
        <v>0</v>
      </c>
      <c r="Z153" s="538">
        <f>Z$3*P153</f>
        <v>0</v>
      </c>
      <c r="AA153" s="538">
        <f>AA$3*R153</f>
        <v>0</v>
      </c>
      <c r="AB153" s="538">
        <f>AB$3*T153</f>
        <v>0</v>
      </c>
      <c r="AC153" s="538">
        <f>AC$3*V153</f>
        <v>0</v>
      </c>
    </row>
    <row r="154" spans="2:30" ht="13.8">
      <c r="B154" s="517"/>
      <c r="C154" s="518" t="s">
        <v>495</v>
      </c>
      <c r="D154" s="627">
        <v>0</v>
      </c>
      <c r="F154" s="520"/>
      <c r="G154" s="629">
        <v>0</v>
      </c>
      <c r="H154" s="520"/>
      <c r="I154" s="546"/>
      <c r="J154" s="546"/>
      <c r="K154" s="546"/>
      <c r="L154" s="546">
        <f t="shared" si="139"/>
        <v>0</v>
      </c>
      <c r="M154" s="546">
        <f t="shared" si="140"/>
        <v>0</v>
      </c>
      <c r="N154" s="521"/>
      <c r="O154" s="538">
        <v>0</v>
      </c>
      <c r="P154" s="538">
        <f>IF($D154-O154&lt;0,0,$D154-O154)</f>
        <v>0</v>
      </c>
      <c r="Q154" s="538">
        <f>IF(P154&gt;0,$D154/$G154,0)</f>
        <v>0</v>
      </c>
      <c r="R154" s="538">
        <f>IF($D154-O154-Q154&lt;0,0,$D154-O154-Q154)</f>
        <v>0</v>
      </c>
      <c r="S154" s="538">
        <f>IF(R154&gt;0,$D154/$G154,0)</f>
        <v>0</v>
      </c>
      <c r="T154" s="538">
        <f>IF($D154-O154-Q154-S154&lt;0,0,$D154-O154-Q154-S154)</f>
        <v>0</v>
      </c>
      <c r="U154" s="538">
        <f>IF(T154&gt;0,$D154/$G154,0)</f>
        <v>0</v>
      </c>
      <c r="V154" s="538">
        <f>IF($D154-O154-Q154-S154-U154&lt;0,0,$D154-O154-Q154-S154-U154)</f>
        <v>0</v>
      </c>
      <c r="W154" s="538">
        <f>IF(V154&gt;0,$D154/$G154,0)</f>
        <v>0</v>
      </c>
      <c r="X154" s="538"/>
      <c r="Y154" s="538">
        <f>Y$3*D154</f>
        <v>0</v>
      </c>
      <c r="Z154" s="538">
        <f>Z$3*P154</f>
        <v>0</v>
      </c>
      <c r="AA154" s="538">
        <f>AA$3*R154</f>
        <v>0</v>
      </c>
      <c r="AB154" s="538">
        <f>AB$3*T154</f>
        <v>0</v>
      </c>
      <c r="AC154" s="538">
        <f>AC$3*V154</f>
        <v>0</v>
      </c>
    </row>
    <row r="155" spans="2:30" ht="13.8">
      <c r="B155" s="517"/>
      <c r="C155" s="518"/>
      <c r="D155" s="519"/>
      <c r="F155" s="520"/>
      <c r="H155" s="520"/>
      <c r="I155" s="546"/>
      <c r="J155" s="546"/>
      <c r="K155" s="546"/>
      <c r="L155" s="546"/>
      <c r="M155" s="546"/>
      <c r="N155" s="521"/>
      <c r="O155" s="538"/>
      <c r="P155" s="538"/>
      <c r="Q155" s="538"/>
      <c r="R155" s="538"/>
      <c r="S155" s="538"/>
      <c r="T155" s="538"/>
      <c r="U155" s="538"/>
      <c r="V155" s="538"/>
      <c r="W155" s="538"/>
      <c r="X155" s="538"/>
      <c r="Y155" s="538"/>
      <c r="Z155" s="538"/>
      <c r="AA155" s="538"/>
      <c r="AB155" s="538"/>
      <c r="AC155" s="538"/>
    </row>
    <row r="156" spans="2:30" ht="13.8">
      <c r="B156" s="517"/>
      <c r="C156" s="518"/>
      <c r="D156" s="519"/>
      <c r="F156" s="520"/>
      <c r="H156" s="520"/>
      <c r="I156" s="546"/>
      <c r="J156" s="546"/>
      <c r="K156" s="546"/>
      <c r="L156" s="546"/>
      <c r="M156" s="546"/>
      <c r="N156" s="521"/>
      <c r="O156" s="538"/>
      <c r="P156" s="538"/>
      <c r="Q156" s="538"/>
      <c r="R156" s="538"/>
      <c r="S156" s="538"/>
      <c r="T156" s="538"/>
      <c r="U156" s="538"/>
      <c r="V156" s="538"/>
      <c r="W156" s="538"/>
      <c r="X156" s="538"/>
      <c r="Y156" s="538"/>
      <c r="Z156" s="538"/>
      <c r="AA156" s="538"/>
      <c r="AB156" s="538"/>
      <c r="AC156" s="538"/>
    </row>
    <row r="157" spans="2:30" ht="12" customHeight="1">
      <c r="N157" s="496"/>
      <c r="O157" s="534" t="s">
        <v>492</v>
      </c>
      <c r="P157" s="534" t="s">
        <v>493</v>
      </c>
      <c r="Q157" s="534" t="s">
        <v>492</v>
      </c>
      <c r="R157" s="534" t="s">
        <v>493</v>
      </c>
      <c r="S157" s="534" t="s">
        <v>492</v>
      </c>
      <c r="T157" s="534" t="s">
        <v>493</v>
      </c>
      <c r="U157" s="534" t="s">
        <v>492</v>
      </c>
      <c r="V157" s="534" t="s">
        <v>493</v>
      </c>
      <c r="W157" s="534" t="s">
        <v>492</v>
      </c>
      <c r="Y157" s="534" t="s">
        <v>481</v>
      </c>
      <c r="Z157" s="534" t="s">
        <v>481</v>
      </c>
      <c r="AA157" s="534" t="s">
        <v>481</v>
      </c>
      <c r="AB157" s="534" t="s">
        <v>481</v>
      </c>
      <c r="AC157" s="534" t="s">
        <v>481</v>
      </c>
    </row>
    <row r="158" spans="2:30" ht="12" customHeight="1">
      <c r="F158" s="501"/>
      <c r="G158" s="507" t="s">
        <v>482</v>
      </c>
      <c r="H158" s="501"/>
      <c r="I158" s="544"/>
      <c r="J158" s="544"/>
      <c r="K158" s="544"/>
      <c r="L158" s="544"/>
      <c r="M158" s="544"/>
      <c r="N158" s="502"/>
      <c r="O158" s="535" t="s">
        <v>77</v>
      </c>
      <c r="P158" s="535" t="s">
        <v>494</v>
      </c>
      <c r="Q158" s="535" t="s">
        <v>77</v>
      </c>
      <c r="R158" s="535" t="s">
        <v>77</v>
      </c>
      <c r="S158" s="535" t="s">
        <v>77</v>
      </c>
      <c r="T158" s="535" t="s">
        <v>77</v>
      </c>
      <c r="U158" s="535" t="s">
        <v>77</v>
      </c>
      <c r="V158" s="535" t="s">
        <v>77</v>
      </c>
      <c r="W158" s="535" t="s">
        <v>77</v>
      </c>
      <c r="X158" s="535"/>
      <c r="Y158" s="535" t="s">
        <v>77</v>
      </c>
      <c r="Z158" s="535" t="s">
        <v>77</v>
      </c>
      <c r="AA158" s="535" t="s">
        <v>77</v>
      </c>
      <c r="AB158" s="535" t="s">
        <v>77</v>
      </c>
      <c r="AC158" s="535" t="s">
        <v>77</v>
      </c>
    </row>
    <row r="159" spans="2:30" ht="12" customHeight="1">
      <c r="C159" s="492" t="s">
        <v>496</v>
      </c>
      <c r="D159" s="486">
        <f>D149+1</f>
        <v>2023</v>
      </c>
      <c r="F159" s="524"/>
      <c r="G159" s="507" t="s">
        <v>483</v>
      </c>
      <c r="H159" s="524"/>
      <c r="I159" s="547"/>
      <c r="J159" s="547"/>
      <c r="K159" s="547"/>
      <c r="L159" s="547"/>
      <c r="M159" s="547"/>
      <c r="N159" s="525"/>
      <c r="O159" s="539">
        <f>D159</f>
        <v>2023</v>
      </c>
      <c r="P159" s="539">
        <f>O159</f>
        <v>2023</v>
      </c>
      <c r="Q159" s="539">
        <f>P159+1</f>
        <v>2024</v>
      </c>
      <c r="R159" s="539">
        <f>Q159</f>
        <v>2024</v>
      </c>
      <c r="S159" s="539">
        <f>R159+1</f>
        <v>2025</v>
      </c>
      <c r="T159" s="539">
        <f t="shared" ref="T159" si="141">S159</f>
        <v>2025</v>
      </c>
      <c r="U159" s="539">
        <f t="shared" ref="U159" si="142">T159+1</f>
        <v>2026</v>
      </c>
      <c r="V159" s="539">
        <f>U159</f>
        <v>2026</v>
      </c>
      <c r="W159" s="539">
        <f t="shared" ref="W159" si="143">V159+1</f>
        <v>2027</v>
      </c>
      <c r="X159" s="540"/>
      <c r="Y159" s="539">
        <f>O159</f>
        <v>2023</v>
      </c>
      <c r="Z159" s="539">
        <f>Y159+1</f>
        <v>2024</v>
      </c>
      <c r="AA159" s="539">
        <f t="shared" ref="AA159" si="144">Z159+1</f>
        <v>2025</v>
      </c>
      <c r="AB159" s="539">
        <f t="shared" ref="AB159" si="145">AA159+1</f>
        <v>2026</v>
      </c>
      <c r="AC159" s="539">
        <f t="shared" ref="AC159" si="146">AB159+1</f>
        <v>2027</v>
      </c>
    </row>
    <row r="160" spans="2:30" ht="13.8">
      <c r="B160" s="517"/>
      <c r="C160" s="518" t="s">
        <v>495</v>
      </c>
      <c r="D160" s="627">
        <v>0</v>
      </c>
      <c r="F160" s="520"/>
      <c r="G160" s="628">
        <v>0</v>
      </c>
      <c r="H160" s="520"/>
      <c r="I160" s="546"/>
      <c r="J160" s="546"/>
      <c r="K160" s="546"/>
      <c r="L160" s="546"/>
      <c r="M160" s="546">
        <f>O160+Y160</f>
        <v>0</v>
      </c>
      <c r="N160" s="521"/>
      <c r="O160" s="538">
        <v>0</v>
      </c>
      <c r="P160" s="538">
        <f>IF($D160-O160&lt;0,0,$D160-O160)</f>
        <v>0</v>
      </c>
      <c r="Q160" s="538">
        <f>IF(P160&gt;0,$D160/$G160,0)</f>
        <v>0</v>
      </c>
      <c r="R160" s="538">
        <f>IF($D160-O160-Q160&lt;0,0,$D160-O160-Q160)</f>
        <v>0</v>
      </c>
      <c r="S160" s="538">
        <f>IF(R160&gt;0,$D160/$G160,0)</f>
        <v>0</v>
      </c>
      <c r="T160" s="538">
        <f>IF($D160-O160-Q160-S160&lt;0,0,$D160-O160-Q160-S160)</f>
        <v>0</v>
      </c>
      <c r="U160" s="538">
        <f>IF(T160&gt;0,$D160/$G160,0)</f>
        <v>0</v>
      </c>
      <c r="V160" s="538">
        <f>IF($D160-O160-Q160-S160-U160&lt;0,0,$D160-O160-Q160-S160-U160)</f>
        <v>0</v>
      </c>
      <c r="W160" s="538">
        <f>IF(V160&gt;0,$D160/$G160,0)</f>
        <v>0</v>
      </c>
      <c r="X160" s="538"/>
      <c r="Y160" s="538">
        <f>Y$3*D160</f>
        <v>0</v>
      </c>
      <c r="Z160" s="538">
        <f>Z$3*P160</f>
        <v>0</v>
      </c>
      <c r="AA160" s="538">
        <f>AA$3*R160</f>
        <v>0</v>
      </c>
      <c r="AB160" s="538">
        <f>AB$3*T160</f>
        <v>0</v>
      </c>
      <c r="AC160" s="538">
        <f>AC$3*V160</f>
        <v>0</v>
      </c>
      <c r="AD160" s="584"/>
    </row>
    <row r="161" spans="1:43" ht="13.8">
      <c r="B161" s="517"/>
      <c r="C161" s="518" t="s">
        <v>495</v>
      </c>
      <c r="D161" s="627">
        <v>0</v>
      </c>
      <c r="F161" s="520"/>
      <c r="G161" s="629">
        <v>0</v>
      </c>
      <c r="H161" s="520"/>
      <c r="I161" s="546"/>
      <c r="J161" s="546"/>
      <c r="K161" s="546"/>
      <c r="L161" s="546"/>
      <c r="M161" s="546">
        <f t="shared" ref="M161:M164" si="147">O161+Y161</f>
        <v>0</v>
      </c>
      <c r="N161" s="521"/>
      <c r="O161" s="538">
        <v>0</v>
      </c>
      <c r="P161" s="538">
        <f>IF($D161-O161&lt;0,0,$D161-O161)</f>
        <v>0</v>
      </c>
      <c r="Q161" s="538">
        <f>IF(P161&gt;0,$D161/$G161,0)</f>
        <v>0</v>
      </c>
      <c r="R161" s="538">
        <f>IF($D161-O161-Q161&lt;0,0,$D161-O161-Q161)</f>
        <v>0</v>
      </c>
      <c r="S161" s="538">
        <f>IF(R161&gt;0,$D161/$G161,0)</f>
        <v>0</v>
      </c>
      <c r="T161" s="538">
        <f>IF($D161-O161-Q161-S161&lt;0,0,$D161-O161-Q161-S161)</f>
        <v>0</v>
      </c>
      <c r="U161" s="538">
        <f>IF(T161&gt;0,$D161/$G161,0)</f>
        <v>0</v>
      </c>
      <c r="V161" s="538">
        <f>IF($D161-O161-Q161-S161-U161&lt;0,0,$D161-O161-Q161-S161-U161)</f>
        <v>0</v>
      </c>
      <c r="W161" s="538">
        <f>IF(V161&gt;0,$D161/$G161,0)</f>
        <v>0</v>
      </c>
      <c r="X161" s="538"/>
      <c r="Y161" s="538">
        <f>Y$3*D161</f>
        <v>0</v>
      </c>
      <c r="Z161" s="538">
        <f>Z$3*P161</f>
        <v>0</v>
      </c>
      <c r="AA161" s="538">
        <f>AA$3*R161</f>
        <v>0</v>
      </c>
      <c r="AB161" s="538">
        <f>AB$3*T161</f>
        <v>0</v>
      </c>
      <c r="AC161" s="538">
        <f>AC$3*V161</f>
        <v>0</v>
      </c>
    </row>
    <row r="162" spans="1:43" ht="13.8">
      <c r="B162" s="517"/>
      <c r="C162" s="518" t="s">
        <v>495</v>
      </c>
      <c r="D162" s="627">
        <v>0</v>
      </c>
      <c r="F162" s="520"/>
      <c r="G162" s="629">
        <v>0</v>
      </c>
      <c r="H162" s="520"/>
      <c r="I162" s="546"/>
      <c r="J162" s="546"/>
      <c r="K162" s="546"/>
      <c r="L162" s="546"/>
      <c r="M162" s="546">
        <f t="shared" si="147"/>
        <v>0</v>
      </c>
      <c r="N162" s="521"/>
      <c r="O162" s="538">
        <v>0</v>
      </c>
      <c r="P162" s="538">
        <f>IF($D162-O162&lt;0,0,$D162-O162)</f>
        <v>0</v>
      </c>
      <c r="Q162" s="538">
        <f>IF(P162&gt;0,$D162/$G162,0)</f>
        <v>0</v>
      </c>
      <c r="R162" s="538">
        <f>IF($D162-O162-Q162&lt;0,0,$D162-O162-Q162)</f>
        <v>0</v>
      </c>
      <c r="S162" s="538">
        <f>IF(R162&gt;0,$D162/$G162,0)</f>
        <v>0</v>
      </c>
      <c r="T162" s="538">
        <f>IF($D162-O162-Q162-S162&lt;0,0,$D162-O162-Q162-S162)</f>
        <v>0</v>
      </c>
      <c r="U162" s="538">
        <f>IF(T162&gt;0,$D162/$G162,0)</f>
        <v>0</v>
      </c>
      <c r="V162" s="538">
        <f>IF($D162-O162-Q162-S162-U162&lt;0,0,$D162-O162-Q162-S162-U162)</f>
        <v>0</v>
      </c>
      <c r="W162" s="538">
        <f>IF(V162&gt;0,$D162/$G162,0)</f>
        <v>0</v>
      </c>
      <c r="X162" s="538"/>
      <c r="Y162" s="538">
        <f>Y$3*D162</f>
        <v>0</v>
      </c>
      <c r="Z162" s="538">
        <f>Z$3*P162</f>
        <v>0</v>
      </c>
      <c r="AA162" s="538">
        <f>AA$3*R162</f>
        <v>0</v>
      </c>
      <c r="AB162" s="538">
        <f>AB$3*T162</f>
        <v>0</v>
      </c>
      <c r="AC162" s="538">
        <f>AC$3*V162</f>
        <v>0</v>
      </c>
    </row>
    <row r="163" spans="1:43" ht="13.8">
      <c r="B163" s="517"/>
      <c r="C163" s="518" t="s">
        <v>495</v>
      </c>
      <c r="D163" s="627">
        <v>0</v>
      </c>
      <c r="F163" s="520"/>
      <c r="G163" s="629">
        <v>0</v>
      </c>
      <c r="H163" s="520"/>
      <c r="I163" s="546"/>
      <c r="J163" s="546"/>
      <c r="K163" s="546"/>
      <c r="L163" s="546"/>
      <c r="M163" s="546">
        <f t="shared" si="147"/>
        <v>0</v>
      </c>
      <c r="N163" s="521"/>
      <c r="O163" s="538">
        <v>0</v>
      </c>
      <c r="P163" s="538">
        <f>IF($D163-O163&lt;0,0,$D163-O163)</f>
        <v>0</v>
      </c>
      <c r="Q163" s="538">
        <f>IF(P163&gt;0,$D163/$G163,0)</f>
        <v>0</v>
      </c>
      <c r="R163" s="538">
        <f>IF($D163-O163-Q163&lt;0,0,$D163-O163-Q163)</f>
        <v>0</v>
      </c>
      <c r="S163" s="538">
        <f>IF(R163&gt;0,$D163/$G163,0)</f>
        <v>0</v>
      </c>
      <c r="T163" s="538">
        <f>IF($D163-O163-Q163-S163&lt;0,0,$D163-O163-Q163-S163)</f>
        <v>0</v>
      </c>
      <c r="U163" s="538">
        <f>IF(T163&gt;0,$D163/$G163,0)</f>
        <v>0</v>
      </c>
      <c r="V163" s="538">
        <f>IF($D163-O163-Q163-S163-U163&lt;0,0,$D163-O163-Q163-S163-U163)</f>
        <v>0</v>
      </c>
      <c r="W163" s="538">
        <f>IF(V163&gt;0,$D163/$G163,0)</f>
        <v>0</v>
      </c>
      <c r="X163" s="538"/>
      <c r="Y163" s="538">
        <f>Y$3*D163</f>
        <v>0</v>
      </c>
      <c r="Z163" s="538">
        <f>Z$3*P163</f>
        <v>0</v>
      </c>
      <c r="AA163" s="538">
        <f>AA$3*R163</f>
        <v>0</v>
      </c>
      <c r="AB163" s="538">
        <f>AB$3*T163</f>
        <v>0</v>
      </c>
      <c r="AC163" s="538">
        <f>AC$3*V163</f>
        <v>0</v>
      </c>
    </row>
    <row r="164" spans="1:43" ht="13.8">
      <c r="B164" s="517"/>
      <c r="C164" s="518" t="s">
        <v>495</v>
      </c>
      <c r="D164" s="627">
        <v>0</v>
      </c>
      <c r="F164" s="520"/>
      <c r="G164" s="629">
        <v>0</v>
      </c>
      <c r="H164" s="520"/>
      <c r="I164" s="546"/>
      <c r="J164" s="546"/>
      <c r="K164" s="546"/>
      <c r="L164" s="546"/>
      <c r="M164" s="546">
        <f t="shared" si="147"/>
        <v>0</v>
      </c>
      <c r="N164" s="521"/>
      <c r="O164" s="538">
        <v>0</v>
      </c>
      <c r="P164" s="538">
        <f>IF($D164-O164&lt;0,0,$D164-O164)</f>
        <v>0</v>
      </c>
      <c r="Q164" s="538">
        <f>IF(P164&gt;0,$D164/$G164,0)</f>
        <v>0</v>
      </c>
      <c r="R164" s="538">
        <f>IF($D164-O164-Q164&lt;0,0,$D164-O164-Q164)</f>
        <v>0</v>
      </c>
      <c r="S164" s="538">
        <f>IF(R164&gt;0,$D164/$G164,0)</f>
        <v>0</v>
      </c>
      <c r="T164" s="538">
        <f>IF($D164-O164-Q164-S164&lt;0,0,$D164-O164-Q164-S164)</f>
        <v>0</v>
      </c>
      <c r="U164" s="538">
        <f>IF(T164&gt;0,$D164/$G164,0)</f>
        <v>0</v>
      </c>
      <c r="V164" s="538">
        <f>IF($D164-O164-Q164-S164-U164&lt;0,0,$D164-O164-Q164-S164-U164)</f>
        <v>0</v>
      </c>
      <c r="W164" s="538">
        <f>IF(V164&gt;0,$D164/$G164,0)</f>
        <v>0</v>
      </c>
      <c r="X164" s="538"/>
      <c r="Y164" s="538">
        <f>Y$3*D164</f>
        <v>0</v>
      </c>
      <c r="Z164" s="538">
        <f>Z$3*P164</f>
        <v>0</v>
      </c>
      <c r="AA164" s="538">
        <f>AA$3*R164</f>
        <v>0</v>
      </c>
      <c r="AB164" s="538">
        <f>AB$3*T164</f>
        <v>0</v>
      </c>
      <c r="AC164" s="538">
        <f>AC$3*V164</f>
        <v>0</v>
      </c>
    </row>
    <row r="165" spans="1:43" ht="13.8">
      <c r="B165" s="517"/>
      <c r="C165" s="518"/>
      <c r="D165" s="519"/>
      <c r="F165" s="520"/>
      <c r="H165" s="520"/>
      <c r="I165" s="546"/>
      <c r="J165" s="546"/>
      <c r="K165" s="546"/>
      <c r="L165" s="546"/>
      <c r="M165" s="546"/>
      <c r="N165" s="521"/>
      <c r="O165" s="538"/>
      <c r="P165" s="538"/>
      <c r="Q165" s="538"/>
      <c r="R165" s="538"/>
      <c r="S165" s="538"/>
      <c r="T165" s="538"/>
      <c r="U165" s="538"/>
      <c r="V165" s="538"/>
      <c r="W165" s="538"/>
      <c r="X165" s="538"/>
      <c r="Y165" s="538"/>
      <c r="Z165" s="538"/>
      <c r="AA165" s="538"/>
      <c r="AB165" s="538"/>
      <c r="AC165" s="538"/>
    </row>
    <row r="166" spans="1:43" ht="13.8">
      <c r="B166" s="522"/>
      <c r="C166" s="522"/>
      <c r="D166" s="519"/>
      <c r="N166" s="496"/>
    </row>
    <row r="167" spans="1:43" ht="14.4" thickBot="1">
      <c r="B167" s="488" t="s">
        <v>90</v>
      </c>
      <c r="C167" s="489" t="s">
        <v>515</v>
      </c>
      <c r="D167" s="489">
        <f>SUM(D120:D166)-D120-D129-D139-D149-D159</f>
        <v>0</v>
      </c>
      <c r="E167" s="489"/>
      <c r="F167" s="488"/>
      <c r="G167" s="488"/>
      <c r="H167" s="488"/>
      <c r="I167" s="548" t="e">
        <f>SUM(I121:I166)</f>
        <v>#DIV/0!</v>
      </c>
      <c r="J167" s="548" t="e">
        <f>SUM(J121:J166)</f>
        <v>#DIV/0!</v>
      </c>
      <c r="K167" s="548" t="e">
        <f>SUM(K121:K166)</f>
        <v>#DIV/0!</v>
      </c>
      <c r="L167" s="548" t="e">
        <f>SUM(L121:L166)</f>
        <v>#DIV/0!</v>
      </c>
      <c r="M167" s="548" t="e">
        <f>SUM(M121:M166)</f>
        <v>#DIV/0!</v>
      </c>
      <c r="N167" s="490"/>
      <c r="O167" s="541"/>
      <c r="P167" s="541"/>
      <c r="Q167" s="541"/>
      <c r="R167" s="541"/>
      <c r="S167" s="541"/>
      <c r="T167" s="541"/>
      <c r="U167" s="541"/>
      <c r="V167" s="541"/>
      <c r="W167" s="541"/>
      <c r="X167" s="541"/>
      <c r="Y167" s="541"/>
      <c r="Z167" s="541"/>
      <c r="AA167" s="541"/>
      <c r="AB167" s="541"/>
      <c r="AC167" s="541"/>
      <c r="AD167" s="490"/>
      <c r="AE167" s="585"/>
      <c r="AF167" s="585"/>
      <c r="AG167" s="585"/>
      <c r="AH167" s="585"/>
      <c r="AI167" s="585"/>
      <c r="AJ167" s="585"/>
      <c r="AK167" s="585"/>
      <c r="AL167" s="585"/>
      <c r="AM167" s="585"/>
      <c r="AN167" s="585"/>
      <c r="AO167" s="585"/>
      <c r="AP167" s="585"/>
      <c r="AQ167" s="585"/>
    </row>
    <row r="168" spans="1:43" s="529" customFormat="1" ht="12" customHeight="1" thickTop="1">
      <c r="A168" s="496"/>
      <c r="B168" s="526"/>
      <c r="C168" s="527"/>
      <c r="D168" s="528"/>
      <c r="E168" s="527"/>
      <c r="F168" s="496"/>
      <c r="G168" s="496"/>
      <c r="H168" s="496"/>
      <c r="I168" s="549"/>
      <c r="J168" s="549"/>
      <c r="K168" s="549"/>
      <c r="L168" s="549"/>
      <c r="M168" s="549"/>
      <c r="N168" s="496"/>
      <c r="O168" s="542"/>
      <c r="P168" s="542"/>
      <c r="Q168" s="542"/>
      <c r="R168" s="542"/>
      <c r="S168" s="542"/>
      <c r="T168" s="542"/>
      <c r="U168" s="542"/>
      <c r="V168" s="542"/>
      <c r="W168" s="542"/>
      <c r="X168" s="542"/>
      <c r="Y168" s="542"/>
      <c r="Z168" s="542"/>
      <c r="AA168" s="542"/>
      <c r="AB168" s="542"/>
      <c r="AC168" s="542"/>
      <c r="AD168" s="496"/>
    </row>
    <row r="169" spans="1:43" s="529" customFormat="1" ht="12" customHeight="1">
      <c r="A169" s="496"/>
      <c r="B169" s="526"/>
      <c r="C169" s="527"/>
      <c r="D169" s="528"/>
      <c r="E169" s="527"/>
      <c r="F169" s="496"/>
      <c r="G169" s="496"/>
      <c r="H169" s="496"/>
      <c r="I169" s="549"/>
      <c r="J169" s="549"/>
      <c r="K169" s="549"/>
      <c r="L169" s="549"/>
      <c r="M169" s="549"/>
      <c r="N169" s="496"/>
      <c r="O169" s="542"/>
      <c r="P169" s="542"/>
      <c r="Q169" s="542"/>
      <c r="R169" s="542"/>
      <c r="S169" s="542"/>
      <c r="T169" s="542"/>
      <c r="U169" s="542"/>
      <c r="V169" s="542"/>
      <c r="W169" s="542"/>
      <c r="X169" s="542"/>
      <c r="Y169" s="542"/>
      <c r="Z169" s="542"/>
      <c r="AA169" s="542"/>
      <c r="AB169" s="542"/>
      <c r="AC169" s="542"/>
      <c r="AD169" s="496"/>
    </row>
    <row r="170" spans="1:43" s="529" customFormat="1" ht="12" customHeight="1">
      <c r="A170" s="496"/>
      <c r="B170" s="526"/>
      <c r="C170" s="527"/>
      <c r="D170" s="528"/>
      <c r="E170" s="527"/>
      <c r="F170" s="496"/>
      <c r="G170" s="496"/>
      <c r="H170" s="496"/>
      <c r="I170" s="549"/>
      <c r="J170" s="549"/>
      <c r="K170" s="549"/>
      <c r="L170" s="549"/>
      <c r="M170" s="549"/>
      <c r="N170" s="496"/>
      <c r="O170" s="542"/>
      <c r="P170" s="542"/>
      <c r="Q170" s="542"/>
      <c r="R170" s="542"/>
      <c r="S170" s="542"/>
      <c r="T170" s="542"/>
      <c r="U170" s="542"/>
      <c r="V170" s="542"/>
      <c r="W170" s="542"/>
      <c r="X170" s="542"/>
      <c r="Y170" s="542"/>
      <c r="Z170" s="542"/>
      <c r="AA170" s="542"/>
      <c r="AB170" s="542"/>
      <c r="AC170" s="542"/>
      <c r="AD170" s="496"/>
    </row>
    <row r="171" spans="1:43" s="529" customFormat="1" ht="12" customHeight="1">
      <c r="A171" s="496"/>
      <c r="B171" s="526"/>
      <c r="C171" s="527"/>
      <c r="D171" s="528"/>
      <c r="E171" s="527"/>
      <c r="F171" s="496"/>
      <c r="G171" s="496"/>
      <c r="H171" s="496"/>
      <c r="I171" s="549"/>
      <c r="J171" s="549"/>
      <c r="K171" s="549"/>
      <c r="L171" s="549"/>
      <c r="M171" s="549"/>
      <c r="N171" s="496"/>
      <c r="O171" s="542"/>
      <c r="P171" s="542"/>
      <c r="Q171" s="542"/>
      <c r="R171" s="542"/>
      <c r="S171" s="542"/>
      <c r="T171" s="542"/>
      <c r="U171" s="542"/>
      <c r="V171" s="542"/>
      <c r="W171" s="542"/>
      <c r="X171" s="542"/>
      <c r="Y171" s="542"/>
      <c r="Z171" s="542"/>
      <c r="AA171" s="542"/>
      <c r="AB171" s="542"/>
      <c r="AC171" s="542"/>
      <c r="AD171" s="496"/>
    </row>
    <row r="172" spans="1:43" s="529" customFormat="1" ht="12" customHeight="1">
      <c r="A172" s="496"/>
      <c r="B172" s="526"/>
      <c r="C172" s="527"/>
      <c r="D172" s="528"/>
      <c r="E172" s="527"/>
      <c r="F172" s="496"/>
      <c r="G172" s="496"/>
      <c r="H172" s="496"/>
      <c r="I172" s="549"/>
      <c r="J172" s="549"/>
      <c r="K172" s="549"/>
      <c r="L172" s="549"/>
      <c r="M172" s="549"/>
      <c r="N172" s="496"/>
      <c r="O172" s="542"/>
      <c r="P172" s="542"/>
      <c r="Q172" s="542"/>
      <c r="R172" s="542"/>
      <c r="S172" s="542"/>
      <c r="T172" s="542"/>
      <c r="U172" s="542"/>
      <c r="V172" s="542"/>
      <c r="W172" s="542"/>
      <c r="X172" s="542"/>
      <c r="Y172" s="542"/>
      <c r="Z172" s="542"/>
      <c r="AA172" s="542"/>
      <c r="AB172" s="542"/>
      <c r="AC172" s="542"/>
      <c r="AD172" s="496"/>
    </row>
    <row r="173" spans="1:43" s="529" customFormat="1" ht="12" customHeight="1">
      <c r="A173" s="496"/>
      <c r="B173" s="526"/>
      <c r="C173" s="527"/>
      <c r="D173" s="528"/>
      <c r="E173" s="527"/>
      <c r="F173" s="496"/>
      <c r="G173" s="496"/>
      <c r="H173" s="496"/>
      <c r="I173" s="549"/>
      <c r="J173" s="549"/>
      <c r="K173" s="549"/>
      <c r="L173" s="549"/>
      <c r="M173" s="549"/>
      <c r="N173" s="496"/>
      <c r="O173" s="542"/>
      <c r="P173" s="542"/>
      <c r="Q173" s="542"/>
      <c r="R173" s="542"/>
      <c r="S173" s="542"/>
      <c r="T173" s="542"/>
      <c r="U173" s="542"/>
      <c r="V173" s="542"/>
      <c r="W173" s="542"/>
      <c r="X173" s="542"/>
      <c r="Y173" s="542"/>
      <c r="Z173" s="542"/>
      <c r="AA173" s="542"/>
      <c r="AB173" s="542"/>
      <c r="AC173" s="542"/>
      <c r="AD173" s="496"/>
    </row>
    <row r="174" spans="1:43" s="529" customFormat="1" ht="12" customHeight="1">
      <c r="A174" s="496"/>
      <c r="B174" s="526"/>
      <c r="C174" s="527"/>
      <c r="D174" s="528"/>
      <c r="E174" s="527"/>
      <c r="F174" s="496"/>
      <c r="G174" s="496"/>
      <c r="H174" s="496"/>
      <c r="I174" s="549"/>
      <c r="J174" s="549"/>
      <c r="K174" s="549"/>
      <c r="L174" s="549"/>
      <c r="M174" s="549"/>
      <c r="N174" s="496"/>
      <c r="O174" s="542"/>
      <c r="P174" s="542"/>
      <c r="Q174" s="542"/>
      <c r="R174" s="542"/>
      <c r="S174" s="542"/>
      <c r="T174" s="542"/>
      <c r="U174" s="542"/>
      <c r="V174" s="542"/>
      <c r="W174" s="542"/>
      <c r="X174" s="542"/>
      <c r="Y174" s="542"/>
      <c r="Z174" s="542"/>
      <c r="AA174" s="542"/>
      <c r="AB174" s="542"/>
      <c r="AC174" s="542"/>
      <c r="AD174" s="496"/>
    </row>
    <row r="175" spans="1:43" s="529" customFormat="1" ht="12" customHeight="1">
      <c r="A175" s="496"/>
      <c r="B175" s="526"/>
      <c r="C175" s="527"/>
      <c r="D175" s="528"/>
      <c r="E175" s="527"/>
      <c r="F175" s="496"/>
      <c r="G175" s="496"/>
      <c r="H175" s="496"/>
      <c r="I175" s="549"/>
      <c r="J175" s="549"/>
      <c r="K175" s="549"/>
      <c r="L175" s="549"/>
      <c r="M175" s="549"/>
      <c r="N175" s="496"/>
      <c r="O175" s="542"/>
      <c r="P175" s="542"/>
      <c r="Q175" s="542"/>
      <c r="R175" s="542"/>
      <c r="S175" s="542"/>
      <c r="T175" s="542"/>
      <c r="U175" s="542"/>
      <c r="V175" s="542"/>
      <c r="W175" s="542"/>
      <c r="X175" s="542"/>
      <c r="Y175" s="542"/>
      <c r="Z175" s="542"/>
      <c r="AA175" s="542"/>
      <c r="AB175" s="542"/>
      <c r="AC175" s="542"/>
      <c r="AD175" s="496"/>
    </row>
    <row r="176" spans="1:43" s="529" customFormat="1" ht="12" customHeight="1">
      <c r="A176" s="496"/>
      <c r="B176" s="526"/>
      <c r="C176" s="527"/>
      <c r="D176" s="528"/>
      <c r="E176" s="527"/>
      <c r="F176" s="496"/>
      <c r="G176" s="496"/>
      <c r="H176" s="496"/>
      <c r="I176" s="549"/>
      <c r="J176" s="549"/>
      <c r="K176" s="549"/>
      <c r="L176" s="549"/>
      <c r="M176" s="549"/>
      <c r="N176" s="496"/>
      <c r="O176" s="542"/>
      <c r="P176" s="542"/>
      <c r="Q176" s="542"/>
      <c r="R176" s="542"/>
      <c r="S176" s="542"/>
      <c r="T176" s="542"/>
      <c r="U176" s="542"/>
      <c r="V176" s="542"/>
      <c r="W176" s="542"/>
      <c r="X176" s="542"/>
      <c r="Y176" s="542"/>
      <c r="Z176" s="542"/>
      <c r="AA176" s="542"/>
      <c r="AB176" s="542"/>
      <c r="AC176" s="542"/>
      <c r="AD176" s="496"/>
    </row>
    <row r="177" spans="1:30" s="529" customFormat="1" ht="12" customHeight="1">
      <c r="A177" s="496"/>
      <c r="B177" s="526"/>
      <c r="C177" s="527"/>
      <c r="D177" s="528"/>
      <c r="E177" s="527"/>
      <c r="F177" s="496"/>
      <c r="G177" s="496"/>
      <c r="H177" s="496"/>
      <c r="I177" s="549"/>
      <c r="J177" s="549"/>
      <c r="K177" s="549"/>
      <c r="L177" s="549"/>
      <c r="M177" s="549"/>
      <c r="N177" s="496"/>
      <c r="O177" s="542"/>
      <c r="P177" s="542"/>
      <c r="Q177" s="542"/>
      <c r="R177" s="542"/>
      <c r="S177" s="542"/>
      <c r="T177" s="542"/>
      <c r="U177" s="542"/>
      <c r="V177" s="542"/>
      <c r="W177" s="542"/>
      <c r="X177" s="542"/>
      <c r="Y177" s="542"/>
      <c r="Z177" s="542"/>
      <c r="AA177" s="542"/>
      <c r="AB177" s="542"/>
      <c r="AC177" s="542"/>
      <c r="AD177" s="496"/>
    </row>
    <row r="178" spans="1:30" s="529" customFormat="1" ht="12" customHeight="1">
      <c r="A178" s="496"/>
      <c r="B178" s="526"/>
      <c r="C178" s="527"/>
      <c r="D178" s="528"/>
      <c r="E178" s="527"/>
      <c r="F178" s="496"/>
      <c r="G178" s="496"/>
      <c r="H178" s="496"/>
      <c r="I178" s="549"/>
      <c r="J178" s="549"/>
      <c r="K178" s="549"/>
      <c r="L178" s="549"/>
      <c r="M178" s="549"/>
      <c r="N178" s="496"/>
      <c r="O178" s="542"/>
      <c r="P178" s="542"/>
      <c r="Q178" s="542"/>
      <c r="R178" s="542"/>
      <c r="S178" s="542"/>
      <c r="T178" s="542"/>
      <c r="U178" s="542"/>
      <c r="V178" s="542"/>
      <c r="W178" s="542"/>
      <c r="X178" s="542"/>
      <c r="Y178" s="542"/>
      <c r="Z178" s="542"/>
      <c r="AA178" s="542"/>
      <c r="AB178" s="542"/>
      <c r="AC178" s="542"/>
      <c r="AD178" s="496"/>
    </row>
    <row r="179" spans="1:30" s="529" customFormat="1" ht="12" customHeight="1">
      <c r="A179" s="496"/>
      <c r="B179" s="526"/>
      <c r="C179" s="527"/>
      <c r="D179" s="528"/>
      <c r="E179" s="527"/>
      <c r="F179" s="496"/>
      <c r="G179" s="496"/>
      <c r="H179" s="496"/>
      <c r="I179" s="549"/>
      <c r="J179" s="549"/>
      <c r="K179" s="549"/>
      <c r="L179" s="549"/>
      <c r="M179" s="549"/>
      <c r="N179" s="496"/>
      <c r="O179" s="542"/>
      <c r="P179" s="542"/>
      <c r="Q179" s="542"/>
      <c r="R179" s="542"/>
      <c r="S179" s="542"/>
      <c r="T179" s="542"/>
      <c r="U179" s="542"/>
      <c r="V179" s="542"/>
      <c r="W179" s="542"/>
      <c r="X179" s="542"/>
      <c r="Y179" s="542"/>
      <c r="Z179" s="542"/>
      <c r="AA179" s="542"/>
      <c r="AB179" s="542"/>
      <c r="AC179" s="542"/>
      <c r="AD179" s="496"/>
    </row>
    <row r="180" spans="1:30" s="529" customFormat="1" ht="12" customHeight="1">
      <c r="A180" s="496"/>
      <c r="B180" s="526"/>
      <c r="C180" s="527"/>
      <c r="D180" s="528"/>
      <c r="E180" s="527"/>
      <c r="F180" s="496"/>
      <c r="G180" s="496"/>
      <c r="H180" s="496"/>
      <c r="I180" s="549"/>
      <c r="J180" s="549"/>
      <c r="K180" s="549"/>
      <c r="L180" s="549"/>
      <c r="M180" s="549"/>
      <c r="N180" s="496"/>
      <c r="O180" s="542"/>
      <c r="P180" s="542"/>
      <c r="Q180" s="542"/>
      <c r="R180" s="542"/>
      <c r="S180" s="542"/>
      <c r="T180" s="542"/>
      <c r="U180" s="542"/>
      <c r="V180" s="542"/>
      <c r="W180" s="542"/>
      <c r="X180" s="542"/>
      <c r="Y180" s="542"/>
      <c r="Z180" s="542"/>
      <c r="AA180" s="542"/>
      <c r="AB180" s="542"/>
      <c r="AC180" s="542"/>
      <c r="AD180" s="496"/>
    </row>
    <row r="181" spans="1:30" s="529" customFormat="1" ht="12" customHeight="1">
      <c r="A181" s="496"/>
      <c r="B181" s="526"/>
      <c r="C181" s="527"/>
      <c r="D181" s="528"/>
      <c r="E181" s="527"/>
      <c r="F181" s="496"/>
      <c r="G181" s="496"/>
      <c r="H181" s="496"/>
      <c r="I181" s="549"/>
      <c r="J181" s="549"/>
      <c r="K181" s="549"/>
      <c r="L181" s="549"/>
      <c r="M181" s="549"/>
      <c r="N181" s="496"/>
      <c r="O181" s="542"/>
      <c r="P181" s="542"/>
      <c r="Q181" s="542"/>
      <c r="R181" s="542"/>
      <c r="S181" s="542"/>
      <c r="T181" s="542"/>
      <c r="U181" s="542"/>
      <c r="V181" s="542"/>
      <c r="W181" s="542"/>
      <c r="X181" s="542"/>
      <c r="Y181" s="542"/>
      <c r="Z181" s="542"/>
      <c r="AA181" s="542"/>
      <c r="AB181" s="542"/>
      <c r="AC181" s="542"/>
      <c r="AD181" s="496"/>
    </row>
    <row r="182" spans="1:30" s="529" customFormat="1" ht="12" customHeight="1">
      <c r="A182" s="496"/>
      <c r="B182" s="526"/>
      <c r="C182" s="527"/>
      <c r="D182" s="528"/>
      <c r="E182" s="527"/>
      <c r="F182" s="496"/>
      <c r="G182" s="496"/>
      <c r="H182" s="496"/>
      <c r="I182" s="549"/>
      <c r="J182" s="549"/>
      <c r="K182" s="549"/>
      <c r="L182" s="549"/>
      <c r="M182" s="549"/>
      <c r="N182" s="496"/>
      <c r="O182" s="542"/>
      <c r="P182" s="542"/>
      <c r="Q182" s="542"/>
      <c r="R182" s="542"/>
      <c r="S182" s="542"/>
      <c r="T182" s="542"/>
      <c r="U182" s="542"/>
      <c r="V182" s="542"/>
      <c r="W182" s="542"/>
      <c r="X182" s="542"/>
      <c r="Y182" s="542"/>
      <c r="Z182" s="542"/>
      <c r="AA182" s="542"/>
      <c r="AB182" s="542"/>
      <c r="AC182" s="542"/>
      <c r="AD182" s="496"/>
    </row>
    <row r="183" spans="1:30" s="529" customFormat="1" ht="12" customHeight="1">
      <c r="A183" s="496"/>
      <c r="B183" s="526"/>
      <c r="C183" s="527"/>
      <c r="D183" s="528"/>
      <c r="E183" s="527"/>
      <c r="F183" s="496"/>
      <c r="G183" s="496"/>
      <c r="H183" s="496"/>
      <c r="I183" s="549"/>
      <c r="J183" s="549"/>
      <c r="K183" s="549"/>
      <c r="L183" s="549"/>
      <c r="M183" s="549"/>
      <c r="N183" s="496"/>
      <c r="O183" s="542"/>
      <c r="P183" s="542"/>
      <c r="Q183" s="542"/>
      <c r="R183" s="542"/>
      <c r="S183" s="542"/>
      <c r="T183" s="542"/>
      <c r="U183" s="542"/>
      <c r="V183" s="542"/>
      <c r="W183" s="542"/>
      <c r="X183" s="542"/>
      <c r="Y183" s="542"/>
      <c r="Z183" s="542"/>
      <c r="AA183" s="542"/>
      <c r="AB183" s="542"/>
      <c r="AC183" s="542"/>
      <c r="AD183" s="496"/>
    </row>
    <row r="184" spans="1:30" s="529" customFormat="1" ht="12" customHeight="1">
      <c r="A184" s="496"/>
      <c r="B184" s="526"/>
      <c r="C184" s="527"/>
      <c r="D184" s="528"/>
      <c r="E184" s="527"/>
      <c r="F184" s="496"/>
      <c r="G184" s="496"/>
      <c r="H184" s="496"/>
      <c r="I184" s="549"/>
      <c r="J184" s="549"/>
      <c r="K184" s="549"/>
      <c r="L184" s="549"/>
      <c r="M184" s="549"/>
      <c r="N184" s="496"/>
      <c r="O184" s="542"/>
      <c r="P184" s="542"/>
      <c r="Q184" s="542"/>
      <c r="R184" s="542"/>
      <c r="S184" s="542"/>
      <c r="T184" s="542"/>
      <c r="U184" s="542"/>
      <c r="V184" s="542"/>
      <c r="W184" s="542"/>
      <c r="X184" s="542"/>
      <c r="Y184" s="542"/>
      <c r="Z184" s="542"/>
      <c r="AA184" s="542"/>
      <c r="AB184" s="542"/>
      <c r="AC184" s="542"/>
      <c r="AD184" s="496"/>
    </row>
    <row r="185" spans="1:30" s="529" customFormat="1" ht="12" customHeight="1">
      <c r="A185" s="496"/>
      <c r="B185" s="526"/>
      <c r="C185" s="527"/>
      <c r="D185" s="528"/>
      <c r="E185" s="527"/>
      <c r="F185" s="496"/>
      <c r="G185" s="496"/>
      <c r="H185" s="496"/>
      <c r="I185" s="549"/>
      <c r="J185" s="549"/>
      <c r="K185" s="549"/>
      <c r="L185" s="549"/>
      <c r="M185" s="549"/>
      <c r="N185" s="496"/>
      <c r="O185" s="542"/>
      <c r="P185" s="542"/>
      <c r="Q185" s="542"/>
      <c r="R185" s="542"/>
      <c r="S185" s="542"/>
      <c r="T185" s="542"/>
      <c r="U185" s="542"/>
      <c r="V185" s="542"/>
      <c r="W185" s="542"/>
      <c r="X185" s="542"/>
      <c r="Y185" s="542"/>
      <c r="Z185" s="542"/>
      <c r="AA185" s="542"/>
      <c r="AB185" s="542"/>
      <c r="AC185" s="542"/>
      <c r="AD185" s="496"/>
    </row>
    <row r="186" spans="1:30" s="529" customFormat="1" ht="12" customHeight="1">
      <c r="A186" s="496"/>
      <c r="B186" s="526"/>
      <c r="C186" s="527"/>
      <c r="D186" s="528"/>
      <c r="E186" s="527"/>
      <c r="F186" s="496"/>
      <c r="G186" s="496"/>
      <c r="H186" s="496"/>
      <c r="I186" s="549"/>
      <c r="J186" s="549"/>
      <c r="K186" s="549"/>
      <c r="L186" s="549"/>
      <c r="M186" s="549"/>
      <c r="N186" s="496"/>
      <c r="O186" s="542"/>
      <c r="P186" s="542"/>
      <c r="Q186" s="542"/>
      <c r="R186" s="542"/>
      <c r="S186" s="542"/>
      <c r="T186" s="542"/>
      <c r="U186" s="542"/>
      <c r="V186" s="542"/>
      <c r="W186" s="542"/>
      <c r="X186" s="542"/>
      <c r="Y186" s="542"/>
      <c r="Z186" s="542"/>
      <c r="AA186" s="542"/>
      <c r="AB186" s="542"/>
      <c r="AC186" s="542"/>
      <c r="AD186" s="496"/>
    </row>
    <row r="187" spans="1:30" s="529" customFormat="1" ht="12" customHeight="1">
      <c r="A187" s="496"/>
      <c r="B187" s="526"/>
      <c r="C187" s="527"/>
      <c r="D187" s="528"/>
      <c r="E187" s="527"/>
      <c r="F187" s="496"/>
      <c r="G187" s="496"/>
      <c r="H187" s="496"/>
      <c r="I187" s="549"/>
      <c r="J187" s="549"/>
      <c r="K187" s="549"/>
      <c r="L187" s="549"/>
      <c r="M187" s="549"/>
      <c r="N187" s="496"/>
      <c r="O187" s="542"/>
      <c r="P187" s="542"/>
      <c r="Q187" s="542"/>
      <c r="R187" s="542"/>
      <c r="S187" s="542"/>
      <c r="T187" s="542"/>
      <c r="U187" s="542"/>
      <c r="V187" s="542"/>
      <c r="W187" s="542"/>
      <c r="X187" s="542"/>
      <c r="Y187" s="542"/>
      <c r="Z187" s="542"/>
      <c r="AA187" s="542"/>
      <c r="AB187" s="542"/>
      <c r="AC187" s="542"/>
      <c r="AD187" s="496"/>
    </row>
    <row r="188" spans="1:30" s="529" customFormat="1" ht="12" customHeight="1">
      <c r="A188" s="496"/>
      <c r="B188" s="526"/>
      <c r="C188" s="527"/>
      <c r="D188" s="528"/>
      <c r="E188" s="527"/>
      <c r="F188" s="496"/>
      <c r="G188" s="496"/>
      <c r="H188" s="496"/>
      <c r="I188" s="549"/>
      <c r="J188" s="549"/>
      <c r="K188" s="549"/>
      <c r="L188" s="549"/>
      <c r="M188" s="549"/>
      <c r="N188" s="496"/>
      <c r="O188" s="542"/>
      <c r="P188" s="542"/>
      <c r="Q188" s="542"/>
      <c r="R188" s="542"/>
      <c r="S188" s="542"/>
      <c r="T188" s="542"/>
      <c r="U188" s="542"/>
      <c r="V188" s="542"/>
      <c r="W188" s="542"/>
      <c r="X188" s="542"/>
      <c r="Y188" s="542"/>
      <c r="Z188" s="542"/>
      <c r="AA188" s="542"/>
      <c r="AB188" s="542"/>
      <c r="AC188" s="542"/>
      <c r="AD188" s="496"/>
    </row>
    <row r="189" spans="1:30" s="529" customFormat="1" ht="12" customHeight="1">
      <c r="A189" s="496"/>
      <c r="B189" s="526"/>
      <c r="C189" s="527"/>
      <c r="D189" s="528"/>
      <c r="E189" s="527"/>
      <c r="F189" s="496"/>
      <c r="G189" s="496"/>
      <c r="H189" s="496"/>
      <c r="I189" s="549"/>
      <c r="J189" s="549"/>
      <c r="K189" s="549"/>
      <c r="L189" s="549"/>
      <c r="M189" s="549"/>
      <c r="N189" s="496"/>
      <c r="O189" s="542"/>
      <c r="P189" s="542"/>
      <c r="Q189" s="542"/>
      <c r="R189" s="542"/>
      <c r="S189" s="542"/>
      <c r="T189" s="542"/>
      <c r="U189" s="542"/>
      <c r="V189" s="542"/>
      <c r="W189" s="542"/>
      <c r="X189" s="542"/>
      <c r="Y189" s="542"/>
      <c r="Z189" s="542"/>
      <c r="AA189" s="542"/>
      <c r="AB189" s="542"/>
      <c r="AC189" s="542"/>
      <c r="AD189" s="496"/>
    </row>
    <row r="190" spans="1:30" s="529" customFormat="1" ht="12" customHeight="1">
      <c r="A190" s="496"/>
      <c r="B190" s="526"/>
      <c r="C190" s="527"/>
      <c r="D190" s="528"/>
      <c r="E190" s="527"/>
      <c r="F190" s="496"/>
      <c r="G190" s="496"/>
      <c r="H190" s="496"/>
      <c r="I190" s="549"/>
      <c r="J190" s="549"/>
      <c r="K190" s="549"/>
      <c r="L190" s="549"/>
      <c r="M190" s="549"/>
      <c r="N190" s="496"/>
      <c r="O190" s="542"/>
      <c r="P190" s="542"/>
      <c r="Q190" s="542"/>
      <c r="R190" s="542"/>
      <c r="S190" s="542"/>
      <c r="T190" s="542"/>
      <c r="U190" s="542"/>
      <c r="V190" s="542"/>
      <c r="W190" s="542"/>
      <c r="X190" s="542"/>
      <c r="Y190" s="542"/>
      <c r="Z190" s="542"/>
      <c r="AA190" s="542"/>
      <c r="AB190" s="542"/>
      <c r="AC190" s="542"/>
      <c r="AD190" s="496"/>
    </row>
    <row r="191" spans="1:30" s="529" customFormat="1" ht="12" customHeight="1">
      <c r="A191" s="496"/>
      <c r="B191" s="526"/>
      <c r="C191" s="527"/>
      <c r="D191" s="528"/>
      <c r="E191" s="527"/>
      <c r="F191" s="496"/>
      <c r="G191" s="496"/>
      <c r="H191" s="496"/>
      <c r="I191" s="549"/>
      <c r="J191" s="549"/>
      <c r="K191" s="549"/>
      <c r="L191" s="549"/>
      <c r="M191" s="549"/>
      <c r="N191" s="496"/>
      <c r="O191" s="542"/>
      <c r="P191" s="542"/>
      <c r="Q191" s="542"/>
      <c r="R191" s="542"/>
      <c r="S191" s="542"/>
      <c r="T191" s="542"/>
      <c r="U191" s="542"/>
      <c r="V191" s="542"/>
      <c r="W191" s="542"/>
      <c r="X191" s="542"/>
      <c r="Y191" s="542"/>
      <c r="Z191" s="542"/>
      <c r="AA191" s="542"/>
      <c r="AB191" s="542"/>
      <c r="AC191" s="542"/>
      <c r="AD191" s="496"/>
    </row>
    <row r="192" spans="1:30" s="529" customFormat="1" ht="12" customHeight="1">
      <c r="A192" s="496"/>
      <c r="B192" s="526"/>
      <c r="C192" s="527"/>
      <c r="D192" s="528"/>
      <c r="E192" s="527"/>
      <c r="F192" s="496"/>
      <c r="G192" s="496"/>
      <c r="H192" s="496"/>
      <c r="I192" s="549"/>
      <c r="J192" s="549"/>
      <c r="K192" s="549"/>
      <c r="L192" s="549"/>
      <c r="M192" s="549"/>
      <c r="N192" s="496"/>
      <c r="O192" s="542"/>
      <c r="P192" s="542"/>
      <c r="Q192" s="542"/>
      <c r="R192" s="542"/>
      <c r="S192" s="542"/>
      <c r="T192" s="542"/>
      <c r="U192" s="542"/>
      <c r="V192" s="542"/>
      <c r="W192" s="542"/>
      <c r="X192" s="542"/>
      <c r="Y192" s="542"/>
      <c r="Z192" s="542"/>
      <c r="AA192" s="542"/>
      <c r="AB192" s="542"/>
      <c r="AC192" s="542"/>
      <c r="AD192" s="496"/>
    </row>
    <row r="193" spans="1:30" s="529" customFormat="1" ht="12" customHeight="1">
      <c r="A193" s="496"/>
      <c r="B193" s="526"/>
      <c r="C193" s="527"/>
      <c r="D193" s="528"/>
      <c r="E193" s="527"/>
      <c r="F193" s="496"/>
      <c r="G193" s="496"/>
      <c r="H193" s="496"/>
      <c r="I193" s="549"/>
      <c r="J193" s="549"/>
      <c r="K193" s="549"/>
      <c r="L193" s="549"/>
      <c r="M193" s="549"/>
      <c r="N193" s="496"/>
      <c r="O193" s="542"/>
      <c r="P193" s="542"/>
      <c r="Q193" s="542"/>
      <c r="R193" s="542"/>
      <c r="S193" s="542"/>
      <c r="T193" s="542"/>
      <c r="U193" s="542"/>
      <c r="V193" s="542"/>
      <c r="W193" s="542"/>
      <c r="X193" s="542"/>
      <c r="Y193" s="542"/>
      <c r="Z193" s="542"/>
      <c r="AA193" s="542"/>
      <c r="AB193" s="542"/>
      <c r="AC193" s="542"/>
      <c r="AD193" s="496"/>
    </row>
    <row r="194" spans="1:30" s="529" customFormat="1" ht="12" customHeight="1">
      <c r="A194" s="496"/>
      <c r="B194" s="526"/>
      <c r="C194" s="527"/>
      <c r="D194" s="528"/>
      <c r="E194" s="527"/>
      <c r="F194" s="496"/>
      <c r="G194" s="496"/>
      <c r="H194" s="496"/>
      <c r="I194" s="549"/>
      <c r="J194" s="549"/>
      <c r="K194" s="549"/>
      <c r="L194" s="549"/>
      <c r="M194" s="549"/>
      <c r="N194" s="496"/>
      <c r="O194" s="542"/>
      <c r="P194" s="542"/>
      <c r="Q194" s="542"/>
      <c r="R194" s="542"/>
      <c r="S194" s="542"/>
      <c r="T194" s="542"/>
      <c r="U194" s="542"/>
      <c r="V194" s="542"/>
      <c r="W194" s="542"/>
      <c r="X194" s="542"/>
      <c r="Y194" s="542"/>
      <c r="Z194" s="542"/>
      <c r="AA194" s="542"/>
      <c r="AB194" s="542"/>
      <c r="AC194" s="542"/>
      <c r="AD194" s="496"/>
    </row>
    <row r="195" spans="1:30" s="529" customFormat="1" ht="12" customHeight="1">
      <c r="A195" s="496"/>
      <c r="B195" s="526"/>
      <c r="C195" s="527"/>
      <c r="D195" s="528"/>
      <c r="E195" s="527"/>
      <c r="F195" s="496"/>
      <c r="G195" s="496"/>
      <c r="H195" s="496"/>
      <c r="I195" s="549"/>
      <c r="J195" s="549"/>
      <c r="K195" s="549"/>
      <c r="L195" s="549"/>
      <c r="M195" s="549"/>
      <c r="N195" s="496"/>
      <c r="O195" s="542"/>
      <c r="P195" s="542"/>
      <c r="Q195" s="542"/>
      <c r="R195" s="542"/>
      <c r="S195" s="542"/>
      <c r="T195" s="542"/>
      <c r="U195" s="542"/>
      <c r="V195" s="542"/>
      <c r="W195" s="542"/>
      <c r="X195" s="542"/>
      <c r="Y195" s="542"/>
      <c r="Z195" s="542"/>
      <c r="AA195" s="542"/>
      <c r="AB195" s="542"/>
      <c r="AC195" s="542"/>
      <c r="AD195" s="496"/>
    </row>
    <row r="196" spans="1:30" s="529" customFormat="1" ht="12" customHeight="1">
      <c r="A196" s="496"/>
      <c r="B196" s="526"/>
      <c r="C196" s="527"/>
      <c r="D196" s="528"/>
      <c r="E196" s="527"/>
      <c r="F196" s="496"/>
      <c r="G196" s="496"/>
      <c r="H196" s="496"/>
      <c r="I196" s="549"/>
      <c r="J196" s="549"/>
      <c r="K196" s="549"/>
      <c r="L196" s="549"/>
      <c r="M196" s="549"/>
      <c r="N196" s="496"/>
      <c r="O196" s="542"/>
      <c r="P196" s="542"/>
      <c r="Q196" s="542"/>
      <c r="R196" s="542"/>
      <c r="S196" s="542"/>
      <c r="T196" s="542"/>
      <c r="U196" s="542"/>
      <c r="V196" s="542"/>
      <c r="W196" s="542"/>
      <c r="X196" s="542"/>
      <c r="Y196" s="542"/>
      <c r="Z196" s="542"/>
      <c r="AA196" s="542"/>
      <c r="AB196" s="542"/>
      <c r="AC196" s="542"/>
      <c r="AD196" s="496"/>
    </row>
    <row r="197" spans="1:30" s="529" customFormat="1" ht="12" customHeight="1">
      <c r="A197" s="496"/>
      <c r="B197" s="526"/>
      <c r="C197" s="527"/>
      <c r="D197" s="528"/>
      <c r="E197" s="527"/>
      <c r="F197" s="496"/>
      <c r="G197" s="496"/>
      <c r="H197" s="496"/>
      <c r="I197" s="549"/>
      <c r="J197" s="549"/>
      <c r="K197" s="549"/>
      <c r="L197" s="549"/>
      <c r="M197" s="549"/>
      <c r="N197" s="496"/>
      <c r="O197" s="542"/>
      <c r="P197" s="542"/>
      <c r="Q197" s="542"/>
      <c r="R197" s="542"/>
      <c r="S197" s="542"/>
      <c r="T197" s="542"/>
      <c r="U197" s="542"/>
      <c r="V197" s="542"/>
      <c r="W197" s="542"/>
      <c r="X197" s="542"/>
      <c r="Y197" s="542"/>
      <c r="Z197" s="542"/>
      <c r="AA197" s="542"/>
      <c r="AB197" s="542"/>
      <c r="AC197" s="542"/>
      <c r="AD197" s="496"/>
    </row>
    <row r="198" spans="1:30" s="529" customFormat="1" ht="12" customHeight="1">
      <c r="A198" s="496"/>
      <c r="B198" s="526"/>
      <c r="C198" s="527"/>
      <c r="D198" s="528"/>
      <c r="E198" s="527"/>
      <c r="F198" s="496"/>
      <c r="G198" s="496"/>
      <c r="H198" s="496"/>
      <c r="I198" s="549"/>
      <c r="J198" s="549"/>
      <c r="K198" s="549"/>
      <c r="L198" s="549"/>
      <c r="M198" s="549"/>
      <c r="N198" s="496"/>
      <c r="O198" s="542"/>
      <c r="P198" s="542"/>
      <c r="Q198" s="542"/>
      <c r="R198" s="542"/>
      <c r="S198" s="542"/>
      <c r="T198" s="542"/>
      <c r="U198" s="542"/>
      <c r="V198" s="542"/>
      <c r="W198" s="542"/>
      <c r="X198" s="542"/>
      <c r="Y198" s="542"/>
      <c r="Z198" s="542"/>
      <c r="AA198" s="542"/>
      <c r="AB198" s="542"/>
      <c r="AC198" s="542"/>
      <c r="AD198" s="496"/>
    </row>
    <row r="199" spans="1:30" s="529" customFormat="1" ht="12" customHeight="1">
      <c r="A199" s="496"/>
      <c r="B199" s="526"/>
      <c r="C199" s="527"/>
      <c r="D199" s="528"/>
      <c r="E199" s="527"/>
      <c r="F199" s="496"/>
      <c r="G199" s="496"/>
      <c r="H199" s="496"/>
      <c r="I199" s="549"/>
      <c r="J199" s="549"/>
      <c r="K199" s="549"/>
      <c r="L199" s="549"/>
      <c r="M199" s="549"/>
      <c r="N199" s="496"/>
      <c r="O199" s="542"/>
      <c r="P199" s="542"/>
      <c r="Q199" s="542"/>
      <c r="R199" s="542"/>
      <c r="S199" s="542"/>
      <c r="T199" s="542"/>
      <c r="U199" s="542"/>
      <c r="V199" s="542"/>
      <c r="W199" s="542"/>
      <c r="X199" s="542"/>
      <c r="Y199" s="542"/>
      <c r="Z199" s="542"/>
      <c r="AA199" s="542"/>
      <c r="AB199" s="542"/>
      <c r="AC199" s="542"/>
      <c r="AD199" s="496"/>
    </row>
    <row r="200" spans="1:30" s="529" customFormat="1" ht="12" customHeight="1">
      <c r="A200" s="496"/>
      <c r="B200" s="526"/>
      <c r="C200" s="527"/>
      <c r="D200" s="528"/>
      <c r="E200" s="527"/>
      <c r="F200" s="496"/>
      <c r="G200" s="496"/>
      <c r="H200" s="496"/>
      <c r="I200" s="549"/>
      <c r="J200" s="549"/>
      <c r="K200" s="549"/>
      <c r="L200" s="549"/>
      <c r="M200" s="549"/>
      <c r="N200" s="496"/>
      <c r="O200" s="542"/>
      <c r="P200" s="542"/>
      <c r="Q200" s="542"/>
      <c r="R200" s="542"/>
      <c r="S200" s="542"/>
      <c r="T200" s="542"/>
      <c r="U200" s="542"/>
      <c r="V200" s="542"/>
      <c r="W200" s="542"/>
      <c r="X200" s="542"/>
      <c r="Y200" s="542"/>
      <c r="Z200" s="542"/>
      <c r="AA200" s="542"/>
      <c r="AB200" s="542"/>
      <c r="AC200" s="542"/>
      <c r="AD200" s="496"/>
    </row>
    <row r="201" spans="1:30" s="529" customFormat="1" ht="12" customHeight="1">
      <c r="A201" s="496"/>
      <c r="B201" s="526"/>
      <c r="C201" s="527"/>
      <c r="D201" s="528"/>
      <c r="E201" s="527"/>
      <c r="F201" s="496"/>
      <c r="G201" s="496"/>
      <c r="H201" s="496"/>
      <c r="I201" s="549"/>
      <c r="J201" s="549"/>
      <c r="K201" s="549"/>
      <c r="L201" s="549"/>
      <c r="M201" s="549"/>
      <c r="N201" s="496"/>
      <c r="O201" s="542"/>
      <c r="P201" s="542"/>
      <c r="Q201" s="542"/>
      <c r="R201" s="542"/>
      <c r="S201" s="542"/>
      <c r="T201" s="542"/>
      <c r="U201" s="542"/>
      <c r="V201" s="542"/>
      <c r="W201" s="542"/>
      <c r="X201" s="542"/>
      <c r="Y201" s="542"/>
      <c r="Z201" s="542"/>
      <c r="AA201" s="542"/>
      <c r="AB201" s="542"/>
      <c r="AC201" s="542"/>
      <c r="AD201" s="496"/>
    </row>
    <row r="202" spans="1:30" s="529" customFormat="1" ht="12" customHeight="1">
      <c r="A202" s="496"/>
      <c r="B202" s="526"/>
      <c r="C202" s="527"/>
      <c r="D202" s="528"/>
      <c r="E202" s="527"/>
      <c r="F202" s="496"/>
      <c r="G202" s="496"/>
      <c r="H202" s="496"/>
      <c r="I202" s="549"/>
      <c r="J202" s="549"/>
      <c r="K202" s="549"/>
      <c r="L202" s="549"/>
      <c r="M202" s="549"/>
      <c r="N202" s="496"/>
      <c r="O202" s="542"/>
      <c r="P202" s="542"/>
      <c r="Q202" s="542"/>
      <c r="R202" s="542"/>
      <c r="S202" s="542"/>
      <c r="T202" s="542"/>
      <c r="U202" s="542"/>
      <c r="V202" s="542"/>
      <c r="W202" s="542"/>
      <c r="X202" s="542"/>
      <c r="Y202" s="542"/>
      <c r="Z202" s="542"/>
      <c r="AA202" s="542"/>
      <c r="AB202" s="542"/>
      <c r="AC202" s="542"/>
      <c r="AD202" s="496"/>
    </row>
    <row r="203" spans="1:30" s="529" customFormat="1" ht="12" customHeight="1">
      <c r="A203" s="496"/>
      <c r="B203" s="526"/>
      <c r="C203" s="527"/>
      <c r="D203" s="528"/>
      <c r="E203" s="527"/>
      <c r="F203" s="496"/>
      <c r="G203" s="496"/>
      <c r="H203" s="496"/>
      <c r="I203" s="549"/>
      <c r="J203" s="549"/>
      <c r="K203" s="549"/>
      <c r="L203" s="549"/>
      <c r="M203" s="549"/>
      <c r="N203" s="496"/>
      <c r="O203" s="542"/>
      <c r="P203" s="542"/>
      <c r="Q203" s="542"/>
      <c r="R203" s="542"/>
      <c r="S203" s="542"/>
      <c r="T203" s="542"/>
      <c r="U203" s="542"/>
      <c r="V203" s="542"/>
      <c r="W203" s="542"/>
      <c r="X203" s="542"/>
      <c r="Y203" s="542"/>
      <c r="Z203" s="542"/>
      <c r="AA203" s="542"/>
      <c r="AB203" s="542"/>
      <c r="AC203" s="542"/>
      <c r="AD203" s="496"/>
    </row>
    <row r="204" spans="1:30" s="529" customFormat="1" ht="12" customHeight="1">
      <c r="A204" s="496"/>
      <c r="B204" s="526"/>
      <c r="C204" s="527"/>
      <c r="D204" s="528"/>
      <c r="E204" s="527"/>
      <c r="F204" s="496"/>
      <c r="G204" s="496"/>
      <c r="H204" s="496"/>
      <c r="I204" s="549"/>
      <c r="J204" s="549"/>
      <c r="K204" s="549"/>
      <c r="L204" s="549"/>
      <c r="M204" s="549"/>
      <c r="N204" s="496"/>
      <c r="O204" s="542"/>
      <c r="P204" s="542"/>
      <c r="Q204" s="542"/>
      <c r="R204" s="542"/>
      <c r="S204" s="542"/>
      <c r="T204" s="542"/>
      <c r="U204" s="542"/>
      <c r="V204" s="542"/>
      <c r="W204" s="542"/>
      <c r="X204" s="542"/>
      <c r="Y204" s="542"/>
      <c r="Z204" s="542"/>
      <c r="AA204" s="542"/>
      <c r="AB204" s="542"/>
      <c r="AC204" s="542"/>
      <c r="AD204" s="496"/>
    </row>
    <row r="205" spans="1:30" s="529" customFormat="1" ht="12" customHeight="1">
      <c r="A205" s="496"/>
      <c r="B205" s="526"/>
      <c r="C205" s="527"/>
      <c r="D205" s="528"/>
      <c r="E205" s="527"/>
      <c r="F205" s="496"/>
      <c r="G205" s="496"/>
      <c r="H205" s="496"/>
      <c r="I205" s="549"/>
      <c r="J205" s="549"/>
      <c r="K205" s="549"/>
      <c r="L205" s="549"/>
      <c r="M205" s="549"/>
      <c r="N205" s="496"/>
      <c r="O205" s="542"/>
      <c r="P205" s="542"/>
      <c r="Q205" s="542"/>
      <c r="R205" s="542"/>
      <c r="S205" s="542"/>
      <c r="T205" s="542"/>
      <c r="U205" s="542"/>
      <c r="V205" s="542"/>
      <c r="W205" s="542"/>
      <c r="X205" s="542"/>
      <c r="Y205" s="542"/>
      <c r="Z205" s="542"/>
      <c r="AA205" s="542"/>
      <c r="AB205" s="542"/>
      <c r="AC205" s="542"/>
      <c r="AD205" s="496"/>
    </row>
    <row r="206" spans="1:30" s="529" customFormat="1" ht="12" customHeight="1">
      <c r="A206" s="496"/>
      <c r="B206" s="526"/>
      <c r="C206" s="527"/>
      <c r="D206" s="528"/>
      <c r="E206" s="527"/>
      <c r="F206" s="496"/>
      <c r="G206" s="496"/>
      <c r="H206" s="496"/>
      <c r="I206" s="549"/>
      <c r="J206" s="549"/>
      <c r="K206" s="549"/>
      <c r="L206" s="549"/>
      <c r="M206" s="549"/>
      <c r="N206" s="496"/>
      <c r="O206" s="542"/>
      <c r="P206" s="542"/>
      <c r="Q206" s="542"/>
      <c r="R206" s="542"/>
      <c r="S206" s="542"/>
      <c r="T206" s="542"/>
      <c r="U206" s="542"/>
      <c r="V206" s="542"/>
      <c r="W206" s="542"/>
      <c r="X206" s="542"/>
      <c r="Y206" s="542"/>
      <c r="Z206" s="542"/>
      <c r="AA206" s="542"/>
      <c r="AB206" s="542"/>
      <c r="AC206" s="542"/>
      <c r="AD206" s="496"/>
    </row>
    <row r="207" spans="1:30" s="529" customFormat="1" ht="12" customHeight="1">
      <c r="A207" s="496"/>
      <c r="B207" s="526"/>
      <c r="C207" s="527"/>
      <c r="D207" s="528"/>
      <c r="E207" s="527"/>
      <c r="F207" s="496"/>
      <c r="G207" s="496"/>
      <c r="H207" s="496"/>
      <c r="I207" s="549"/>
      <c r="J207" s="549"/>
      <c r="K207" s="549"/>
      <c r="L207" s="549"/>
      <c r="M207" s="549"/>
      <c r="N207" s="496"/>
      <c r="O207" s="542"/>
      <c r="P207" s="542"/>
      <c r="Q207" s="542"/>
      <c r="R207" s="542"/>
      <c r="S207" s="542"/>
      <c r="T207" s="542"/>
      <c r="U207" s="542"/>
      <c r="V207" s="542"/>
      <c r="W207" s="542"/>
      <c r="X207" s="542"/>
      <c r="Y207" s="542"/>
      <c r="Z207" s="542"/>
      <c r="AA207" s="542"/>
      <c r="AB207" s="542"/>
      <c r="AC207" s="542"/>
      <c r="AD207" s="496"/>
    </row>
    <row r="208" spans="1:30" s="529" customFormat="1" ht="12" customHeight="1">
      <c r="A208" s="496"/>
      <c r="B208" s="526"/>
      <c r="C208" s="527"/>
      <c r="D208" s="528"/>
      <c r="E208" s="527"/>
      <c r="F208" s="496"/>
      <c r="G208" s="496"/>
      <c r="H208" s="496"/>
      <c r="I208" s="549"/>
      <c r="J208" s="549"/>
      <c r="K208" s="549"/>
      <c r="L208" s="549"/>
      <c r="M208" s="549"/>
      <c r="N208" s="496"/>
      <c r="O208" s="542"/>
      <c r="P208" s="542"/>
      <c r="Q208" s="542"/>
      <c r="R208" s="542"/>
      <c r="S208" s="542"/>
      <c r="T208" s="542"/>
      <c r="U208" s="542"/>
      <c r="V208" s="542"/>
      <c r="W208" s="542"/>
      <c r="X208" s="542"/>
      <c r="Y208" s="542"/>
      <c r="Z208" s="542"/>
      <c r="AA208" s="542"/>
      <c r="AB208" s="542"/>
      <c r="AC208" s="542"/>
      <c r="AD208" s="496"/>
    </row>
    <row r="209" spans="1:30" s="529" customFormat="1" ht="12" customHeight="1">
      <c r="A209" s="496"/>
      <c r="B209" s="526"/>
      <c r="C209" s="527"/>
      <c r="D209" s="528"/>
      <c r="E209" s="527"/>
      <c r="F209" s="496"/>
      <c r="G209" s="496"/>
      <c r="H209" s="496"/>
      <c r="I209" s="549"/>
      <c r="J209" s="549"/>
      <c r="K209" s="549"/>
      <c r="L209" s="549"/>
      <c r="M209" s="549"/>
      <c r="N209" s="496"/>
      <c r="O209" s="542"/>
      <c r="P209" s="542"/>
      <c r="Q209" s="542"/>
      <c r="R209" s="542"/>
      <c r="S209" s="542"/>
      <c r="T209" s="542"/>
      <c r="U209" s="542"/>
      <c r="V209" s="542"/>
      <c r="W209" s="542"/>
      <c r="X209" s="542"/>
      <c r="Y209" s="542"/>
      <c r="Z209" s="542"/>
      <c r="AA209" s="542"/>
      <c r="AB209" s="542"/>
      <c r="AC209" s="542"/>
      <c r="AD209" s="496"/>
    </row>
    <row r="210" spans="1:30" s="529" customFormat="1" ht="12" customHeight="1">
      <c r="A210" s="496"/>
      <c r="B210" s="526"/>
      <c r="C210" s="527"/>
      <c r="D210" s="528"/>
      <c r="E210" s="527"/>
      <c r="F210" s="496"/>
      <c r="G210" s="496"/>
      <c r="H210" s="496"/>
      <c r="I210" s="549"/>
      <c r="J210" s="549"/>
      <c r="K210" s="549"/>
      <c r="L210" s="549"/>
      <c r="M210" s="549"/>
      <c r="N210" s="496"/>
      <c r="O210" s="542"/>
      <c r="P210" s="542"/>
      <c r="Q210" s="542"/>
      <c r="R210" s="542"/>
      <c r="S210" s="542"/>
      <c r="T210" s="542"/>
      <c r="U210" s="542"/>
      <c r="V210" s="542"/>
      <c r="W210" s="542"/>
      <c r="X210" s="542"/>
      <c r="Y210" s="542"/>
      <c r="Z210" s="542"/>
      <c r="AA210" s="542"/>
      <c r="AB210" s="542"/>
      <c r="AC210" s="542"/>
      <c r="AD210" s="496"/>
    </row>
    <row r="211" spans="1:30" s="529" customFormat="1" ht="12" customHeight="1">
      <c r="A211" s="496"/>
      <c r="B211" s="526"/>
      <c r="C211" s="527"/>
      <c r="D211" s="528"/>
      <c r="E211" s="527"/>
      <c r="F211" s="496"/>
      <c r="G211" s="496"/>
      <c r="H211" s="496"/>
      <c r="I211" s="549"/>
      <c r="J211" s="549"/>
      <c r="K211" s="549"/>
      <c r="L211" s="549"/>
      <c r="M211" s="549"/>
      <c r="N211" s="496"/>
      <c r="O211" s="542"/>
      <c r="P211" s="542"/>
      <c r="Q211" s="542"/>
      <c r="R211" s="542"/>
      <c r="S211" s="542"/>
      <c r="T211" s="542"/>
      <c r="U211" s="542"/>
      <c r="V211" s="542"/>
      <c r="W211" s="542"/>
      <c r="X211" s="542"/>
      <c r="Y211" s="542"/>
      <c r="Z211" s="542"/>
      <c r="AA211" s="542"/>
      <c r="AB211" s="542"/>
      <c r="AC211" s="542"/>
      <c r="AD211" s="496"/>
    </row>
    <row r="212" spans="1:30" s="529" customFormat="1" ht="12" customHeight="1">
      <c r="A212" s="496"/>
      <c r="B212" s="526"/>
      <c r="C212" s="527"/>
      <c r="D212" s="528"/>
      <c r="E212" s="527"/>
      <c r="F212" s="496"/>
      <c r="G212" s="496"/>
      <c r="H212" s="496"/>
      <c r="I212" s="549"/>
      <c r="J212" s="549"/>
      <c r="K212" s="549"/>
      <c r="L212" s="549"/>
      <c r="M212" s="549"/>
      <c r="N212" s="496"/>
      <c r="O212" s="542"/>
      <c r="P212" s="542"/>
      <c r="Q212" s="542"/>
      <c r="R212" s="542"/>
      <c r="S212" s="542"/>
      <c r="T212" s="542"/>
      <c r="U212" s="542"/>
      <c r="V212" s="542"/>
      <c r="W212" s="542"/>
      <c r="X212" s="542"/>
      <c r="Y212" s="542"/>
      <c r="Z212" s="542"/>
      <c r="AA212" s="542"/>
      <c r="AB212" s="542"/>
      <c r="AC212" s="542"/>
      <c r="AD212" s="496"/>
    </row>
    <row r="213" spans="1:30" s="529" customFormat="1" ht="12" customHeight="1">
      <c r="A213" s="496"/>
      <c r="B213" s="526"/>
      <c r="C213" s="527"/>
      <c r="D213" s="528"/>
      <c r="E213" s="527"/>
      <c r="F213" s="496"/>
      <c r="G213" s="496"/>
      <c r="H213" s="496"/>
      <c r="I213" s="549"/>
      <c r="J213" s="549"/>
      <c r="K213" s="549"/>
      <c r="L213" s="549"/>
      <c r="M213" s="549"/>
      <c r="N213" s="496"/>
      <c r="O213" s="542"/>
      <c r="P213" s="542"/>
      <c r="Q213" s="542"/>
      <c r="R213" s="542"/>
      <c r="S213" s="542"/>
      <c r="T213" s="542"/>
      <c r="U213" s="542"/>
      <c r="V213" s="542"/>
      <c r="W213" s="542"/>
      <c r="X213" s="542"/>
      <c r="Y213" s="542"/>
      <c r="Z213" s="542"/>
      <c r="AA213" s="542"/>
      <c r="AB213" s="542"/>
      <c r="AC213" s="542"/>
      <c r="AD213" s="496"/>
    </row>
    <row r="214" spans="1:30" s="529" customFormat="1" ht="12" customHeight="1">
      <c r="A214" s="496"/>
      <c r="B214" s="526"/>
      <c r="C214" s="527"/>
      <c r="D214" s="528"/>
      <c r="E214" s="527"/>
      <c r="F214" s="496"/>
      <c r="G214" s="496"/>
      <c r="H214" s="496"/>
      <c r="I214" s="549"/>
      <c r="J214" s="549"/>
      <c r="K214" s="549"/>
      <c r="L214" s="549"/>
      <c r="M214" s="549"/>
      <c r="N214" s="496"/>
      <c r="O214" s="542"/>
      <c r="P214" s="542"/>
      <c r="Q214" s="542"/>
      <c r="R214" s="542"/>
      <c r="S214" s="542"/>
      <c r="T214" s="542"/>
      <c r="U214" s="542"/>
      <c r="V214" s="542"/>
      <c r="W214" s="542"/>
      <c r="X214" s="542"/>
      <c r="Y214" s="542"/>
      <c r="Z214" s="542"/>
      <c r="AA214" s="542"/>
      <c r="AB214" s="542"/>
      <c r="AC214" s="542"/>
      <c r="AD214" s="496"/>
    </row>
    <row r="215" spans="1:30" s="529" customFormat="1" ht="12" customHeight="1">
      <c r="A215" s="496"/>
      <c r="B215" s="526"/>
      <c r="C215" s="527"/>
      <c r="D215" s="528"/>
      <c r="E215" s="527"/>
      <c r="F215" s="496"/>
      <c r="G215" s="496"/>
      <c r="H215" s="496"/>
      <c r="I215" s="549"/>
      <c r="J215" s="549"/>
      <c r="K215" s="549"/>
      <c r="L215" s="549"/>
      <c r="M215" s="549"/>
      <c r="N215" s="496"/>
      <c r="O215" s="542"/>
      <c r="P215" s="542"/>
      <c r="Q215" s="542"/>
      <c r="R215" s="542"/>
      <c r="S215" s="542"/>
      <c r="T215" s="542"/>
      <c r="U215" s="542"/>
      <c r="V215" s="542"/>
      <c r="W215" s="542"/>
      <c r="X215" s="542"/>
      <c r="Y215" s="542"/>
      <c r="Z215" s="542"/>
      <c r="AA215" s="542"/>
      <c r="AB215" s="542"/>
      <c r="AC215" s="542"/>
      <c r="AD215" s="496"/>
    </row>
    <row r="216" spans="1:30" s="529" customFormat="1" ht="12" customHeight="1">
      <c r="A216" s="496"/>
      <c r="B216" s="526"/>
      <c r="C216" s="527"/>
      <c r="D216" s="528"/>
      <c r="E216" s="527"/>
      <c r="F216" s="496"/>
      <c r="G216" s="496"/>
      <c r="H216" s="496"/>
      <c r="I216" s="549"/>
      <c r="J216" s="549"/>
      <c r="K216" s="549"/>
      <c r="L216" s="549"/>
      <c r="M216" s="549"/>
      <c r="N216" s="496"/>
      <c r="O216" s="542"/>
      <c r="P216" s="542"/>
      <c r="Q216" s="542"/>
      <c r="R216" s="542"/>
      <c r="S216" s="542"/>
      <c r="T216" s="542"/>
      <c r="U216" s="542"/>
      <c r="V216" s="542"/>
      <c r="W216" s="542"/>
      <c r="X216" s="542"/>
      <c r="Y216" s="542"/>
      <c r="Z216" s="542"/>
      <c r="AA216" s="542"/>
      <c r="AB216" s="542"/>
      <c r="AC216" s="542"/>
      <c r="AD216" s="496"/>
    </row>
    <row r="217" spans="1:30" s="529" customFormat="1" ht="12" customHeight="1">
      <c r="A217" s="496"/>
      <c r="B217" s="526"/>
      <c r="C217" s="527"/>
      <c r="D217" s="528"/>
      <c r="E217" s="527"/>
      <c r="F217" s="496"/>
      <c r="G217" s="496"/>
      <c r="H217" s="496"/>
      <c r="I217" s="549"/>
      <c r="J217" s="549"/>
      <c r="K217" s="549"/>
      <c r="L217" s="549"/>
      <c r="M217" s="549"/>
      <c r="N217" s="496"/>
      <c r="O217" s="542"/>
      <c r="P217" s="542"/>
      <c r="Q217" s="542"/>
      <c r="R217" s="542"/>
      <c r="S217" s="542"/>
      <c r="T217" s="542"/>
      <c r="U217" s="542"/>
      <c r="V217" s="542"/>
      <c r="W217" s="542"/>
      <c r="X217" s="542"/>
      <c r="Y217" s="542"/>
      <c r="Z217" s="542"/>
      <c r="AA217" s="542"/>
      <c r="AB217" s="542"/>
      <c r="AC217" s="542"/>
      <c r="AD217" s="496"/>
    </row>
    <row r="218" spans="1:30" s="529" customFormat="1" ht="12" customHeight="1">
      <c r="A218" s="496"/>
      <c r="B218" s="526"/>
      <c r="C218" s="527"/>
      <c r="D218" s="528"/>
      <c r="E218" s="527"/>
      <c r="F218" s="496"/>
      <c r="G218" s="496"/>
      <c r="H218" s="496"/>
      <c r="I218" s="549"/>
      <c r="J218" s="549"/>
      <c r="K218" s="549"/>
      <c r="L218" s="549"/>
      <c r="M218" s="549"/>
      <c r="N218" s="496"/>
      <c r="O218" s="542"/>
      <c r="P218" s="542"/>
      <c r="Q218" s="542"/>
      <c r="R218" s="542"/>
      <c r="S218" s="542"/>
      <c r="T218" s="542"/>
      <c r="U218" s="542"/>
      <c r="V218" s="542"/>
      <c r="W218" s="542"/>
      <c r="X218" s="542"/>
      <c r="Y218" s="542"/>
      <c r="Z218" s="542"/>
      <c r="AA218" s="542"/>
      <c r="AB218" s="542"/>
      <c r="AC218" s="542"/>
      <c r="AD218" s="496"/>
    </row>
    <row r="219" spans="1:30" s="529" customFormat="1" ht="12" customHeight="1">
      <c r="A219" s="496"/>
      <c r="B219" s="526"/>
      <c r="C219" s="527"/>
      <c r="D219" s="528"/>
      <c r="E219" s="527"/>
      <c r="F219" s="496"/>
      <c r="G219" s="496"/>
      <c r="H219" s="496"/>
      <c r="I219" s="549"/>
      <c r="J219" s="549"/>
      <c r="K219" s="549"/>
      <c r="L219" s="549"/>
      <c r="M219" s="549"/>
      <c r="N219" s="496"/>
      <c r="O219" s="542"/>
      <c r="P219" s="542"/>
      <c r="Q219" s="542"/>
      <c r="R219" s="542"/>
      <c r="S219" s="542"/>
      <c r="T219" s="542"/>
      <c r="U219" s="542"/>
      <c r="V219" s="542"/>
      <c r="W219" s="542"/>
      <c r="X219" s="542"/>
      <c r="Y219" s="542"/>
      <c r="Z219" s="542"/>
      <c r="AA219" s="542"/>
      <c r="AB219" s="542"/>
      <c r="AC219" s="542"/>
      <c r="AD219" s="496"/>
    </row>
    <row r="220" spans="1:30" s="529" customFormat="1" ht="12" customHeight="1">
      <c r="A220" s="496"/>
      <c r="B220" s="526"/>
      <c r="C220" s="527"/>
      <c r="D220" s="528"/>
      <c r="E220" s="527"/>
      <c r="F220" s="496"/>
      <c r="G220" s="496"/>
      <c r="H220" s="496"/>
      <c r="I220" s="549"/>
      <c r="J220" s="549"/>
      <c r="K220" s="549"/>
      <c r="L220" s="549"/>
      <c r="M220" s="549"/>
      <c r="N220" s="496"/>
      <c r="O220" s="542"/>
      <c r="P220" s="542"/>
      <c r="Q220" s="542"/>
      <c r="R220" s="542"/>
      <c r="S220" s="542"/>
      <c r="T220" s="542"/>
      <c r="U220" s="542"/>
      <c r="V220" s="542"/>
      <c r="W220" s="542"/>
      <c r="X220" s="542"/>
      <c r="Y220" s="542"/>
      <c r="Z220" s="542"/>
      <c r="AA220" s="542"/>
      <c r="AB220" s="542"/>
      <c r="AC220" s="542"/>
      <c r="AD220" s="496"/>
    </row>
    <row r="221" spans="1:30" s="529" customFormat="1" ht="12" customHeight="1">
      <c r="A221" s="496"/>
      <c r="B221" s="526"/>
      <c r="C221" s="527"/>
      <c r="D221" s="528"/>
      <c r="E221" s="527"/>
      <c r="F221" s="496"/>
      <c r="G221" s="496"/>
      <c r="H221" s="496"/>
      <c r="I221" s="549"/>
      <c r="J221" s="549"/>
      <c r="K221" s="549"/>
      <c r="L221" s="549"/>
      <c r="M221" s="549"/>
      <c r="N221" s="496"/>
      <c r="O221" s="542"/>
      <c r="P221" s="542"/>
      <c r="Q221" s="542"/>
      <c r="R221" s="542"/>
      <c r="S221" s="542"/>
      <c r="T221" s="542"/>
      <c r="U221" s="542"/>
      <c r="V221" s="542"/>
      <c r="W221" s="542"/>
      <c r="X221" s="542"/>
      <c r="Y221" s="542"/>
      <c r="Z221" s="542"/>
      <c r="AA221" s="542"/>
      <c r="AB221" s="542"/>
      <c r="AC221" s="542"/>
      <c r="AD221" s="496"/>
    </row>
    <row r="222" spans="1:30" s="529" customFormat="1" ht="12" customHeight="1">
      <c r="A222" s="496"/>
      <c r="B222" s="526"/>
      <c r="C222" s="527"/>
      <c r="D222" s="528"/>
      <c r="E222" s="527"/>
      <c r="F222" s="496"/>
      <c r="G222" s="496"/>
      <c r="H222" s="496"/>
      <c r="I222" s="549"/>
      <c r="J222" s="549"/>
      <c r="K222" s="549"/>
      <c r="L222" s="549"/>
      <c r="M222" s="549"/>
      <c r="N222" s="496"/>
      <c r="O222" s="542"/>
      <c r="P222" s="542"/>
      <c r="Q222" s="542"/>
      <c r="R222" s="542"/>
      <c r="S222" s="542"/>
      <c r="T222" s="542"/>
      <c r="U222" s="542"/>
      <c r="V222" s="542"/>
      <c r="W222" s="542"/>
      <c r="X222" s="542"/>
      <c r="Y222" s="542"/>
      <c r="Z222" s="542"/>
      <c r="AA222" s="542"/>
      <c r="AB222" s="542"/>
      <c r="AC222" s="542"/>
      <c r="AD222" s="496"/>
    </row>
    <row r="223" spans="1:30" s="529" customFormat="1" ht="12" customHeight="1">
      <c r="A223" s="496"/>
      <c r="B223" s="526"/>
      <c r="C223" s="527"/>
      <c r="D223" s="528"/>
      <c r="E223" s="527"/>
      <c r="F223" s="496"/>
      <c r="G223" s="496"/>
      <c r="H223" s="496"/>
      <c r="I223" s="549"/>
      <c r="J223" s="549"/>
      <c r="K223" s="549"/>
      <c r="L223" s="549"/>
      <c r="M223" s="549"/>
      <c r="N223" s="496"/>
      <c r="O223" s="542"/>
      <c r="P223" s="542"/>
      <c r="Q223" s="542"/>
      <c r="R223" s="542"/>
      <c r="S223" s="542"/>
      <c r="T223" s="542"/>
      <c r="U223" s="542"/>
      <c r="V223" s="542"/>
      <c r="W223" s="542"/>
      <c r="X223" s="542"/>
      <c r="Y223" s="542"/>
      <c r="Z223" s="542"/>
      <c r="AA223" s="542"/>
      <c r="AB223" s="542"/>
      <c r="AC223" s="542"/>
      <c r="AD223" s="496"/>
    </row>
    <row r="224" spans="1:30" s="529" customFormat="1" ht="12" customHeight="1">
      <c r="A224" s="496"/>
      <c r="B224" s="526"/>
      <c r="C224" s="527"/>
      <c r="D224" s="528"/>
      <c r="E224" s="527"/>
      <c r="F224" s="496"/>
      <c r="G224" s="496"/>
      <c r="H224" s="496"/>
      <c r="I224" s="549"/>
      <c r="J224" s="549"/>
      <c r="K224" s="549"/>
      <c r="L224" s="549"/>
      <c r="M224" s="549"/>
      <c r="N224" s="496"/>
      <c r="O224" s="542"/>
      <c r="P224" s="542"/>
      <c r="Q224" s="542"/>
      <c r="R224" s="542"/>
      <c r="S224" s="542"/>
      <c r="T224" s="542"/>
      <c r="U224" s="542"/>
      <c r="V224" s="542"/>
      <c r="W224" s="542"/>
      <c r="X224" s="542"/>
      <c r="Y224" s="542"/>
      <c r="Z224" s="542"/>
      <c r="AA224" s="542"/>
      <c r="AB224" s="542"/>
      <c r="AC224" s="542"/>
      <c r="AD224" s="496"/>
    </row>
    <row r="225" spans="1:30" s="529" customFormat="1" ht="12" customHeight="1">
      <c r="A225" s="496"/>
      <c r="B225" s="526"/>
      <c r="C225" s="527"/>
      <c r="D225" s="528"/>
      <c r="E225" s="527"/>
      <c r="F225" s="496"/>
      <c r="G225" s="496"/>
      <c r="H225" s="496"/>
      <c r="I225" s="549"/>
      <c r="J225" s="549"/>
      <c r="K225" s="549"/>
      <c r="L225" s="549"/>
      <c r="M225" s="549"/>
      <c r="N225" s="496"/>
      <c r="O225" s="542"/>
      <c r="P225" s="542"/>
      <c r="Q225" s="542"/>
      <c r="R225" s="542"/>
      <c r="S225" s="542"/>
      <c r="T225" s="542"/>
      <c r="U225" s="542"/>
      <c r="V225" s="542"/>
      <c r="W225" s="542"/>
      <c r="X225" s="542"/>
      <c r="Y225" s="542"/>
      <c r="Z225" s="542"/>
      <c r="AA225" s="542"/>
      <c r="AB225" s="542"/>
      <c r="AC225" s="542"/>
      <c r="AD225" s="496"/>
    </row>
    <row r="226" spans="1:30" s="529" customFormat="1" ht="12" customHeight="1">
      <c r="A226" s="496"/>
      <c r="B226" s="526"/>
      <c r="C226" s="527"/>
      <c r="D226" s="528"/>
      <c r="E226" s="527"/>
      <c r="F226" s="496"/>
      <c r="G226" s="496"/>
      <c r="H226" s="496"/>
      <c r="I226" s="549"/>
      <c r="J226" s="549"/>
      <c r="K226" s="549"/>
      <c r="L226" s="549"/>
      <c r="M226" s="549"/>
      <c r="N226" s="496"/>
      <c r="O226" s="542"/>
      <c r="P226" s="542"/>
      <c r="Q226" s="542"/>
      <c r="R226" s="542"/>
      <c r="S226" s="542"/>
      <c r="T226" s="542"/>
      <c r="U226" s="542"/>
      <c r="V226" s="542"/>
      <c r="W226" s="542"/>
      <c r="X226" s="542"/>
      <c r="Y226" s="542"/>
      <c r="Z226" s="542"/>
      <c r="AA226" s="542"/>
      <c r="AB226" s="542"/>
      <c r="AC226" s="542"/>
      <c r="AD226" s="496"/>
    </row>
    <row r="227" spans="1:30" s="529" customFormat="1" ht="12" customHeight="1">
      <c r="A227" s="496"/>
      <c r="B227" s="526"/>
      <c r="C227" s="527"/>
      <c r="D227" s="528"/>
      <c r="E227" s="527"/>
      <c r="F227" s="496"/>
      <c r="G227" s="496"/>
      <c r="H227" s="496"/>
      <c r="I227" s="549"/>
      <c r="J227" s="549"/>
      <c r="K227" s="549"/>
      <c r="L227" s="549"/>
      <c r="M227" s="549"/>
      <c r="N227" s="496"/>
      <c r="O227" s="542"/>
      <c r="P227" s="542"/>
      <c r="Q227" s="542"/>
      <c r="R227" s="542"/>
      <c r="S227" s="542"/>
      <c r="T227" s="542"/>
      <c r="U227" s="542"/>
      <c r="V227" s="542"/>
      <c r="W227" s="542"/>
      <c r="X227" s="542"/>
      <c r="Y227" s="542"/>
      <c r="Z227" s="542"/>
      <c r="AA227" s="542"/>
      <c r="AB227" s="542"/>
      <c r="AC227" s="542"/>
      <c r="AD227" s="496"/>
    </row>
    <row r="228" spans="1:30" s="529" customFormat="1" ht="12" customHeight="1">
      <c r="A228" s="496"/>
      <c r="B228" s="526"/>
      <c r="C228" s="527"/>
      <c r="D228" s="528"/>
      <c r="E228" s="527"/>
      <c r="F228" s="496"/>
      <c r="G228" s="496"/>
      <c r="H228" s="496"/>
      <c r="I228" s="549"/>
      <c r="J228" s="549"/>
      <c r="K228" s="549"/>
      <c r="L228" s="549"/>
      <c r="M228" s="549"/>
      <c r="N228" s="496"/>
      <c r="O228" s="542"/>
      <c r="P228" s="542"/>
      <c r="Q228" s="542"/>
      <c r="R228" s="542"/>
      <c r="S228" s="542"/>
      <c r="T228" s="542"/>
      <c r="U228" s="542"/>
      <c r="V228" s="542"/>
      <c r="W228" s="542"/>
      <c r="X228" s="542"/>
      <c r="Y228" s="542"/>
      <c r="Z228" s="542"/>
      <c r="AA228" s="542"/>
      <c r="AB228" s="542"/>
      <c r="AC228" s="542"/>
      <c r="AD228" s="496"/>
    </row>
    <row r="229" spans="1:30" s="529" customFormat="1" ht="12" customHeight="1">
      <c r="A229" s="496"/>
      <c r="B229" s="526"/>
      <c r="C229" s="527"/>
      <c r="D229" s="528"/>
      <c r="E229" s="527"/>
      <c r="F229" s="496"/>
      <c r="G229" s="496"/>
      <c r="H229" s="496"/>
      <c r="I229" s="549"/>
      <c r="J229" s="549"/>
      <c r="K229" s="549"/>
      <c r="L229" s="549"/>
      <c r="M229" s="549"/>
      <c r="N229" s="496"/>
      <c r="O229" s="542"/>
      <c r="P229" s="542"/>
      <c r="Q229" s="542"/>
      <c r="R229" s="542"/>
      <c r="S229" s="542"/>
      <c r="T229" s="542"/>
      <c r="U229" s="542"/>
      <c r="V229" s="542"/>
      <c r="W229" s="542"/>
      <c r="X229" s="542"/>
      <c r="Y229" s="542"/>
      <c r="Z229" s="542"/>
      <c r="AA229" s="542"/>
      <c r="AB229" s="542"/>
      <c r="AC229" s="542"/>
      <c r="AD229" s="496"/>
    </row>
    <row r="230" spans="1:30" s="529" customFormat="1" ht="12" customHeight="1">
      <c r="A230" s="496"/>
      <c r="B230" s="526"/>
      <c r="C230" s="527"/>
      <c r="D230" s="528"/>
      <c r="E230" s="527"/>
      <c r="F230" s="496"/>
      <c r="G230" s="496"/>
      <c r="H230" s="496"/>
      <c r="I230" s="549"/>
      <c r="J230" s="549"/>
      <c r="K230" s="549"/>
      <c r="L230" s="549"/>
      <c r="M230" s="549"/>
      <c r="N230" s="496"/>
      <c r="O230" s="542"/>
      <c r="P230" s="542"/>
      <c r="Q230" s="542"/>
      <c r="R230" s="542"/>
      <c r="S230" s="542"/>
      <c r="T230" s="542"/>
      <c r="U230" s="542"/>
      <c r="V230" s="542"/>
      <c r="W230" s="542"/>
      <c r="X230" s="542"/>
      <c r="Y230" s="542"/>
      <c r="Z230" s="542"/>
      <c r="AA230" s="542"/>
      <c r="AB230" s="542"/>
      <c r="AC230" s="542"/>
      <c r="AD230" s="496"/>
    </row>
    <row r="231" spans="1:30" s="529" customFormat="1" ht="12" customHeight="1">
      <c r="A231" s="496"/>
      <c r="B231" s="526"/>
      <c r="C231" s="527"/>
      <c r="D231" s="528"/>
      <c r="E231" s="527"/>
      <c r="F231" s="496"/>
      <c r="G231" s="496"/>
      <c r="H231" s="496"/>
      <c r="I231" s="549"/>
      <c r="J231" s="549"/>
      <c r="K231" s="549"/>
      <c r="L231" s="549"/>
      <c r="M231" s="549"/>
      <c r="N231" s="496"/>
      <c r="O231" s="542"/>
      <c r="P231" s="542"/>
      <c r="Q231" s="542"/>
      <c r="R231" s="542"/>
      <c r="S231" s="542"/>
      <c r="T231" s="542"/>
      <c r="U231" s="542"/>
      <c r="V231" s="542"/>
      <c r="W231" s="542"/>
      <c r="X231" s="542"/>
      <c r="Y231" s="542"/>
      <c r="Z231" s="542"/>
      <c r="AA231" s="542"/>
      <c r="AB231" s="542"/>
      <c r="AC231" s="542"/>
      <c r="AD231" s="496"/>
    </row>
    <row r="232" spans="1:30" s="529" customFormat="1" ht="12" customHeight="1">
      <c r="A232" s="496"/>
      <c r="B232" s="526"/>
      <c r="C232" s="527"/>
      <c r="D232" s="528"/>
      <c r="E232" s="527"/>
      <c r="F232" s="496"/>
      <c r="G232" s="496"/>
      <c r="H232" s="496"/>
      <c r="I232" s="549"/>
      <c r="J232" s="549"/>
      <c r="K232" s="549"/>
      <c r="L232" s="549"/>
      <c r="M232" s="549"/>
      <c r="N232" s="496"/>
      <c r="O232" s="542"/>
      <c r="P232" s="542"/>
      <c r="Q232" s="542"/>
      <c r="R232" s="542"/>
      <c r="S232" s="542"/>
      <c r="T232" s="542"/>
      <c r="U232" s="542"/>
      <c r="V232" s="542"/>
      <c r="W232" s="542"/>
      <c r="X232" s="542"/>
      <c r="Y232" s="542"/>
      <c r="Z232" s="542"/>
      <c r="AA232" s="542"/>
      <c r="AB232" s="542"/>
      <c r="AC232" s="542"/>
      <c r="AD232" s="496"/>
    </row>
    <row r="233" spans="1:30" s="529" customFormat="1" ht="12" customHeight="1">
      <c r="A233" s="496"/>
      <c r="B233" s="526"/>
      <c r="C233" s="527"/>
      <c r="D233" s="528"/>
      <c r="E233" s="527"/>
      <c r="F233" s="496"/>
      <c r="G233" s="496"/>
      <c r="H233" s="496"/>
      <c r="I233" s="549"/>
      <c r="J233" s="549"/>
      <c r="K233" s="549"/>
      <c r="L233" s="549"/>
      <c r="M233" s="549"/>
      <c r="N233" s="496"/>
      <c r="O233" s="542"/>
      <c r="P233" s="542"/>
      <c r="Q233" s="542"/>
      <c r="R233" s="542"/>
      <c r="S233" s="542"/>
      <c r="T233" s="542"/>
      <c r="U233" s="542"/>
      <c r="V233" s="542"/>
      <c r="W233" s="542"/>
      <c r="X233" s="542"/>
      <c r="Y233" s="542"/>
      <c r="Z233" s="542"/>
      <c r="AA233" s="542"/>
      <c r="AB233" s="542"/>
      <c r="AC233" s="542"/>
      <c r="AD233" s="496"/>
    </row>
    <row r="234" spans="1:30" s="529" customFormat="1" ht="12" customHeight="1">
      <c r="A234" s="496"/>
      <c r="B234" s="526"/>
      <c r="C234" s="527"/>
      <c r="D234" s="528"/>
      <c r="E234" s="527"/>
      <c r="F234" s="496"/>
      <c r="G234" s="496"/>
      <c r="H234" s="496"/>
      <c r="I234" s="549"/>
      <c r="J234" s="549"/>
      <c r="K234" s="549"/>
      <c r="L234" s="549"/>
      <c r="M234" s="549"/>
      <c r="N234" s="496"/>
      <c r="O234" s="542"/>
      <c r="P234" s="542"/>
      <c r="Q234" s="542"/>
      <c r="R234" s="542"/>
      <c r="S234" s="542"/>
      <c r="T234" s="542"/>
      <c r="U234" s="542"/>
      <c r="V234" s="542"/>
      <c r="W234" s="542"/>
      <c r="X234" s="542"/>
      <c r="Y234" s="542"/>
      <c r="Z234" s="542"/>
      <c r="AA234" s="542"/>
      <c r="AB234" s="542"/>
      <c r="AC234" s="542"/>
      <c r="AD234" s="496"/>
    </row>
    <row r="235" spans="1:30" s="529" customFormat="1" ht="12" customHeight="1">
      <c r="A235" s="496"/>
      <c r="B235" s="526"/>
      <c r="C235" s="527"/>
      <c r="D235" s="528"/>
      <c r="E235" s="527"/>
      <c r="F235" s="496"/>
      <c r="G235" s="496"/>
      <c r="H235" s="496"/>
      <c r="I235" s="549"/>
      <c r="J235" s="549"/>
      <c r="K235" s="549"/>
      <c r="L235" s="549"/>
      <c r="M235" s="549"/>
      <c r="N235" s="496"/>
      <c r="O235" s="542"/>
      <c r="P235" s="542"/>
      <c r="Q235" s="542"/>
      <c r="R235" s="542"/>
      <c r="S235" s="542"/>
      <c r="T235" s="542"/>
      <c r="U235" s="542"/>
      <c r="V235" s="542"/>
      <c r="W235" s="542"/>
      <c r="X235" s="542"/>
      <c r="Y235" s="542"/>
      <c r="Z235" s="542"/>
      <c r="AA235" s="542"/>
      <c r="AB235" s="542"/>
      <c r="AC235" s="542"/>
      <c r="AD235" s="496"/>
    </row>
    <row r="236" spans="1:30" s="529" customFormat="1" ht="12" customHeight="1">
      <c r="A236" s="496"/>
      <c r="B236" s="526"/>
      <c r="C236" s="527"/>
      <c r="D236" s="528"/>
      <c r="E236" s="527"/>
      <c r="F236" s="496"/>
      <c r="G236" s="496"/>
      <c r="H236" s="496"/>
      <c r="I236" s="549"/>
      <c r="J236" s="549"/>
      <c r="K236" s="549"/>
      <c r="L236" s="549"/>
      <c r="M236" s="549"/>
      <c r="N236" s="496"/>
      <c r="O236" s="542"/>
      <c r="P236" s="542"/>
      <c r="Q236" s="542"/>
      <c r="R236" s="542"/>
      <c r="S236" s="542"/>
      <c r="T236" s="542"/>
      <c r="U236" s="542"/>
      <c r="V236" s="542"/>
      <c r="W236" s="542"/>
      <c r="X236" s="542"/>
      <c r="Y236" s="542"/>
      <c r="Z236" s="542"/>
      <c r="AA236" s="542"/>
      <c r="AB236" s="542"/>
      <c r="AC236" s="542"/>
      <c r="AD236" s="496"/>
    </row>
    <row r="237" spans="1:30" s="529" customFormat="1" ht="12" customHeight="1">
      <c r="A237" s="496"/>
      <c r="B237" s="526"/>
      <c r="C237" s="527"/>
      <c r="D237" s="528"/>
      <c r="E237" s="527"/>
      <c r="F237" s="496"/>
      <c r="G237" s="496"/>
      <c r="H237" s="496"/>
      <c r="I237" s="549"/>
      <c r="J237" s="549"/>
      <c r="K237" s="549"/>
      <c r="L237" s="549"/>
      <c r="M237" s="549"/>
      <c r="N237" s="496"/>
      <c r="O237" s="542"/>
      <c r="P237" s="542"/>
      <c r="Q237" s="542"/>
      <c r="R237" s="542"/>
      <c r="S237" s="542"/>
      <c r="T237" s="542"/>
      <c r="U237" s="542"/>
      <c r="V237" s="542"/>
      <c r="W237" s="542"/>
      <c r="X237" s="542"/>
      <c r="Y237" s="542"/>
      <c r="Z237" s="542"/>
      <c r="AA237" s="542"/>
      <c r="AB237" s="542"/>
      <c r="AC237" s="542"/>
      <c r="AD237" s="496"/>
    </row>
    <row r="238" spans="1:30" s="529" customFormat="1" ht="12" customHeight="1">
      <c r="A238" s="496"/>
      <c r="B238" s="526"/>
      <c r="C238" s="527"/>
      <c r="D238" s="528"/>
      <c r="E238" s="527"/>
      <c r="F238" s="496"/>
      <c r="G238" s="496"/>
      <c r="H238" s="496"/>
      <c r="I238" s="549"/>
      <c r="J238" s="549"/>
      <c r="K238" s="549"/>
      <c r="L238" s="549"/>
      <c r="M238" s="549"/>
      <c r="N238" s="496"/>
      <c r="O238" s="542"/>
      <c r="P238" s="542"/>
      <c r="Q238" s="542"/>
      <c r="R238" s="542"/>
      <c r="S238" s="542"/>
      <c r="T238" s="542"/>
      <c r="U238" s="542"/>
      <c r="V238" s="542"/>
      <c r="W238" s="542"/>
      <c r="X238" s="542"/>
      <c r="Y238" s="542"/>
      <c r="Z238" s="542"/>
      <c r="AA238" s="542"/>
      <c r="AB238" s="542"/>
      <c r="AC238" s="542"/>
      <c r="AD238" s="496"/>
    </row>
    <row r="239" spans="1:30" s="529" customFormat="1" ht="12" customHeight="1">
      <c r="A239" s="496"/>
      <c r="B239" s="526"/>
      <c r="C239" s="527"/>
      <c r="D239" s="528"/>
      <c r="E239" s="527"/>
      <c r="F239" s="496"/>
      <c r="G239" s="496"/>
      <c r="H239" s="496"/>
      <c r="I239" s="549"/>
      <c r="J239" s="549"/>
      <c r="K239" s="549"/>
      <c r="L239" s="549"/>
      <c r="M239" s="549"/>
      <c r="N239" s="496"/>
      <c r="O239" s="542"/>
      <c r="P239" s="542"/>
      <c r="Q239" s="542"/>
      <c r="R239" s="542"/>
      <c r="S239" s="542"/>
      <c r="T239" s="542"/>
      <c r="U239" s="542"/>
      <c r="V239" s="542"/>
      <c r="W239" s="542"/>
      <c r="X239" s="542"/>
      <c r="Y239" s="542"/>
      <c r="Z239" s="542"/>
      <c r="AA239" s="542"/>
      <c r="AB239" s="542"/>
      <c r="AC239" s="542"/>
      <c r="AD239" s="496"/>
    </row>
    <row r="240" spans="1:30" s="529" customFormat="1" ht="12" customHeight="1">
      <c r="A240" s="496"/>
      <c r="B240" s="526"/>
      <c r="C240" s="527"/>
      <c r="D240" s="528"/>
      <c r="E240" s="527"/>
      <c r="F240" s="496"/>
      <c r="G240" s="496"/>
      <c r="H240" s="496"/>
      <c r="I240" s="549"/>
      <c r="J240" s="549"/>
      <c r="K240" s="549"/>
      <c r="L240" s="549"/>
      <c r="M240" s="549"/>
      <c r="N240" s="496"/>
      <c r="O240" s="542"/>
      <c r="P240" s="542"/>
      <c r="Q240" s="542"/>
      <c r="R240" s="542"/>
      <c r="S240" s="542"/>
      <c r="T240" s="542"/>
      <c r="U240" s="542"/>
      <c r="V240" s="542"/>
      <c r="W240" s="542"/>
      <c r="X240" s="542"/>
      <c r="Y240" s="542"/>
      <c r="Z240" s="542"/>
      <c r="AA240" s="542"/>
      <c r="AB240" s="542"/>
      <c r="AC240" s="542"/>
      <c r="AD240" s="496"/>
    </row>
    <row r="241" spans="1:30" s="529" customFormat="1" ht="12" customHeight="1">
      <c r="A241" s="496"/>
      <c r="B241" s="526"/>
      <c r="C241" s="527"/>
      <c r="D241" s="528"/>
      <c r="E241" s="527"/>
      <c r="F241" s="496"/>
      <c r="G241" s="496"/>
      <c r="H241" s="496"/>
      <c r="I241" s="549"/>
      <c r="J241" s="549"/>
      <c r="K241" s="549"/>
      <c r="L241" s="549"/>
      <c r="M241" s="549"/>
      <c r="N241" s="496"/>
      <c r="O241" s="542"/>
      <c r="P241" s="542"/>
      <c r="Q241" s="542"/>
      <c r="R241" s="542"/>
      <c r="S241" s="542"/>
      <c r="T241" s="542"/>
      <c r="U241" s="542"/>
      <c r="V241" s="542"/>
      <c r="W241" s="542"/>
      <c r="X241" s="542"/>
      <c r="Y241" s="542"/>
      <c r="Z241" s="542"/>
      <c r="AA241" s="542"/>
      <c r="AB241" s="542"/>
      <c r="AC241" s="542"/>
      <c r="AD241" s="496"/>
    </row>
    <row r="242" spans="1:30" s="529" customFormat="1" ht="12" customHeight="1">
      <c r="A242" s="496"/>
      <c r="B242" s="526"/>
      <c r="C242" s="527"/>
      <c r="D242" s="528"/>
      <c r="E242" s="527"/>
      <c r="F242" s="496"/>
      <c r="G242" s="496"/>
      <c r="H242" s="496"/>
      <c r="I242" s="549"/>
      <c r="J242" s="549"/>
      <c r="K242" s="549"/>
      <c r="L242" s="549"/>
      <c r="M242" s="549"/>
      <c r="N242" s="496"/>
      <c r="O242" s="542"/>
      <c r="P242" s="542"/>
      <c r="Q242" s="542"/>
      <c r="R242" s="542"/>
      <c r="S242" s="542"/>
      <c r="T242" s="542"/>
      <c r="U242" s="542"/>
      <c r="V242" s="542"/>
      <c r="W242" s="542"/>
      <c r="X242" s="542"/>
      <c r="Y242" s="542"/>
      <c r="Z242" s="542"/>
      <c r="AA242" s="542"/>
      <c r="AB242" s="542"/>
      <c r="AC242" s="542"/>
      <c r="AD242" s="496"/>
    </row>
    <row r="243" spans="1:30" s="529" customFormat="1" ht="12" customHeight="1">
      <c r="A243" s="496"/>
      <c r="B243" s="526"/>
      <c r="C243" s="527"/>
      <c r="D243" s="528"/>
      <c r="E243" s="527"/>
      <c r="F243" s="496"/>
      <c r="G243" s="496"/>
      <c r="H243" s="496"/>
      <c r="I243" s="549"/>
      <c r="J243" s="549"/>
      <c r="K243" s="549"/>
      <c r="L243" s="549"/>
      <c r="M243" s="549"/>
      <c r="N243" s="496"/>
      <c r="O243" s="542"/>
      <c r="P243" s="542"/>
      <c r="Q243" s="542"/>
      <c r="R243" s="542"/>
      <c r="S243" s="542"/>
      <c r="T243" s="542"/>
      <c r="U243" s="542"/>
      <c r="V243" s="542"/>
      <c r="W243" s="542"/>
      <c r="X243" s="542"/>
      <c r="Y243" s="542"/>
      <c r="Z243" s="542"/>
      <c r="AA243" s="542"/>
      <c r="AB243" s="542"/>
      <c r="AC243" s="542"/>
      <c r="AD243" s="496"/>
    </row>
    <row r="244" spans="1:30" s="529" customFormat="1" ht="12" customHeight="1">
      <c r="A244" s="496"/>
      <c r="B244" s="526"/>
      <c r="C244" s="527"/>
      <c r="D244" s="528"/>
      <c r="E244" s="527"/>
      <c r="F244" s="496"/>
      <c r="G244" s="496"/>
      <c r="H244" s="496"/>
      <c r="I244" s="549"/>
      <c r="J244" s="549"/>
      <c r="K244" s="549"/>
      <c r="L244" s="549"/>
      <c r="M244" s="549"/>
      <c r="N244" s="496"/>
      <c r="O244" s="542"/>
      <c r="P244" s="542"/>
      <c r="Q244" s="542"/>
      <c r="R244" s="542"/>
      <c r="S244" s="542"/>
      <c r="T244" s="542"/>
      <c r="U244" s="542"/>
      <c r="V244" s="542"/>
      <c r="W244" s="542"/>
      <c r="X244" s="542"/>
      <c r="Y244" s="542"/>
      <c r="Z244" s="542"/>
      <c r="AA244" s="542"/>
      <c r="AB244" s="542"/>
      <c r="AC244" s="542"/>
      <c r="AD244" s="496"/>
    </row>
    <row r="245" spans="1:30" s="529" customFormat="1" ht="12" customHeight="1">
      <c r="A245" s="496"/>
      <c r="B245" s="526"/>
      <c r="C245" s="527"/>
      <c r="D245" s="528"/>
      <c r="E245" s="527"/>
      <c r="F245" s="496"/>
      <c r="G245" s="496"/>
      <c r="H245" s="496"/>
      <c r="I245" s="549"/>
      <c r="J245" s="549"/>
      <c r="K245" s="549"/>
      <c r="L245" s="549"/>
      <c r="M245" s="549"/>
      <c r="N245" s="496"/>
      <c r="O245" s="542"/>
      <c r="P245" s="542"/>
      <c r="Q245" s="542"/>
      <c r="R245" s="542"/>
      <c r="S245" s="542"/>
      <c r="T245" s="542"/>
      <c r="U245" s="542"/>
      <c r="V245" s="542"/>
      <c r="W245" s="542"/>
      <c r="X245" s="542"/>
      <c r="Y245" s="542"/>
      <c r="Z245" s="542"/>
      <c r="AA245" s="542"/>
      <c r="AB245" s="542"/>
      <c r="AC245" s="542"/>
      <c r="AD245" s="496"/>
    </row>
    <row r="246" spans="1:30" s="529" customFormat="1" ht="12" customHeight="1">
      <c r="A246" s="496"/>
      <c r="B246" s="526"/>
      <c r="C246" s="527"/>
      <c r="D246" s="528"/>
      <c r="E246" s="527"/>
      <c r="F246" s="496"/>
      <c r="G246" s="496"/>
      <c r="H246" s="496"/>
      <c r="I246" s="549"/>
      <c r="J246" s="549"/>
      <c r="K246" s="549"/>
      <c r="L246" s="549"/>
      <c r="M246" s="549"/>
      <c r="N246" s="496"/>
      <c r="O246" s="542"/>
      <c r="P246" s="542"/>
      <c r="Q246" s="542"/>
      <c r="R246" s="542"/>
      <c r="S246" s="542"/>
      <c r="T246" s="542"/>
      <c r="U246" s="542"/>
      <c r="V246" s="542"/>
      <c r="W246" s="542"/>
      <c r="X246" s="542"/>
      <c r="Y246" s="542"/>
      <c r="Z246" s="542"/>
      <c r="AA246" s="542"/>
      <c r="AB246" s="542"/>
      <c r="AC246" s="542"/>
      <c r="AD246" s="496"/>
    </row>
    <row r="247" spans="1:30" s="529" customFormat="1" ht="12" customHeight="1">
      <c r="A247" s="496"/>
      <c r="B247" s="526"/>
      <c r="C247" s="527"/>
      <c r="D247" s="528"/>
      <c r="E247" s="527"/>
      <c r="F247" s="496"/>
      <c r="G247" s="496"/>
      <c r="H247" s="496"/>
      <c r="I247" s="549"/>
      <c r="J247" s="549"/>
      <c r="K247" s="549"/>
      <c r="L247" s="549"/>
      <c r="M247" s="549"/>
      <c r="N247" s="496"/>
      <c r="O247" s="542"/>
      <c r="P247" s="542"/>
      <c r="Q247" s="542"/>
      <c r="R247" s="542"/>
      <c r="S247" s="542"/>
      <c r="T247" s="542"/>
      <c r="U247" s="542"/>
      <c r="V247" s="542"/>
      <c r="W247" s="542"/>
      <c r="X247" s="542"/>
      <c r="Y247" s="542"/>
      <c r="Z247" s="542"/>
      <c r="AA247" s="542"/>
      <c r="AB247" s="542"/>
      <c r="AC247" s="542"/>
      <c r="AD247" s="496"/>
    </row>
    <row r="248" spans="1:30" s="529" customFormat="1" ht="12" customHeight="1">
      <c r="A248" s="496"/>
      <c r="B248" s="526"/>
      <c r="C248" s="527"/>
      <c r="D248" s="528"/>
      <c r="E248" s="527"/>
      <c r="F248" s="496"/>
      <c r="G248" s="496"/>
      <c r="H248" s="496"/>
      <c r="I248" s="549"/>
      <c r="J248" s="549"/>
      <c r="K248" s="549"/>
      <c r="L248" s="549"/>
      <c r="M248" s="549"/>
      <c r="N248" s="496"/>
      <c r="O248" s="542"/>
      <c r="P248" s="542"/>
      <c r="Q248" s="542"/>
      <c r="R248" s="542"/>
      <c r="S248" s="542"/>
      <c r="T248" s="542"/>
      <c r="U248" s="542"/>
      <c r="V248" s="542"/>
      <c r="W248" s="542"/>
      <c r="X248" s="542"/>
      <c r="Y248" s="542"/>
      <c r="Z248" s="542"/>
      <c r="AA248" s="542"/>
      <c r="AB248" s="542"/>
      <c r="AC248" s="542"/>
      <c r="AD248" s="496"/>
    </row>
    <row r="249" spans="1:30" s="529" customFormat="1" ht="12" customHeight="1">
      <c r="A249" s="496"/>
      <c r="B249" s="526"/>
      <c r="C249" s="527"/>
      <c r="D249" s="528"/>
      <c r="E249" s="527"/>
      <c r="F249" s="496"/>
      <c r="G249" s="496"/>
      <c r="H249" s="496"/>
      <c r="I249" s="549"/>
      <c r="J249" s="549"/>
      <c r="K249" s="549"/>
      <c r="L249" s="549"/>
      <c r="M249" s="549"/>
      <c r="N249" s="496"/>
      <c r="O249" s="542"/>
      <c r="P249" s="542"/>
      <c r="Q249" s="542"/>
      <c r="R249" s="542"/>
      <c r="S249" s="542"/>
      <c r="T249" s="542"/>
      <c r="U249" s="542"/>
      <c r="V249" s="542"/>
      <c r="W249" s="542"/>
      <c r="X249" s="542"/>
      <c r="Y249" s="542"/>
      <c r="Z249" s="542"/>
      <c r="AA249" s="542"/>
      <c r="AB249" s="542"/>
      <c r="AC249" s="542"/>
      <c r="AD249" s="496"/>
    </row>
    <row r="250" spans="1:30" s="529" customFormat="1" ht="12" customHeight="1">
      <c r="A250" s="496"/>
      <c r="B250" s="526"/>
      <c r="C250" s="527"/>
      <c r="D250" s="528"/>
      <c r="E250" s="527"/>
      <c r="F250" s="496"/>
      <c r="G250" s="496"/>
      <c r="H250" s="496"/>
      <c r="I250" s="549"/>
      <c r="J250" s="549"/>
      <c r="K250" s="549"/>
      <c r="L250" s="549"/>
      <c r="M250" s="549"/>
      <c r="N250" s="496"/>
      <c r="O250" s="542"/>
      <c r="P250" s="542"/>
      <c r="Q250" s="542"/>
      <c r="R250" s="542"/>
      <c r="S250" s="542"/>
      <c r="T250" s="542"/>
      <c r="U250" s="542"/>
      <c r="V250" s="542"/>
      <c r="W250" s="542"/>
      <c r="X250" s="542"/>
      <c r="Y250" s="542"/>
      <c r="Z250" s="542"/>
      <c r="AA250" s="542"/>
      <c r="AB250" s="542"/>
      <c r="AC250" s="542"/>
      <c r="AD250" s="496"/>
    </row>
    <row r="251" spans="1:30" s="529" customFormat="1" ht="12" customHeight="1">
      <c r="A251" s="496"/>
      <c r="B251" s="526"/>
      <c r="C251" s="527"/>
      <c r="D251" s="528"/>
      <c r="E251" s="527"/>
      <c r="F251" s="496"/>
      <c r="G251" s="496"/>
      <c r="H251" s="496"/>
      <c r="I251" s="549"/>
      <c r="J251" s="549"/>
      <c r="K251" s="549"/>
      <c r="L251" s="549"/>
      <c r="M251" s="549"/>
      <c r="N251" s="496"/>
      <c r="O251" s="542"/>
      <c r="P251" s="542"/>
      <c r="Q251" s="542"/>
      <c r="R251" s="542"/>
      <c r="S251" s="542"/>
      <c r="T251" s="542"/>
      <c r="U251" s="542"/>
      <c r="V251" s="542"/>
      <c r="W251" s="542"/>
      <c r="X251" s="542"/>
      <c r="Y251" s="542"/>
      <c r="Z251" s="542"/>
      <c r="AA251" s="542"/>
      <c r="AB251" s="542"/>
      <c r="AC251" s="542"/>
      <c r="AD251" s="496"/>
    </row>
    <row r="252" spans="1:30" s="529" customFormat="1" ht="12" customHeight="1">
      <c r="A252" s="496"/>
      <c r="B252" s="526"/>
      <c r="C252" s="527"/>
      <c r="D252" s="528"/>
      <c r="E252" s="527"/>
      <c r="F252" s="496"/>
      <c r="G252" s="496"/>
      <c r="H252" s="496"/>
      <c r="I252" s="549"/>
      <c r="J252" s="549"/>
      <c r="K252" s="549"/>
      <c r="L252" s="549"/>
      <c r="M252" s="549"/>
      <c r="N252" s="496"/>
      <c r="O252" s="542"/>
      <c r="P252" s="542"/>
      <c r="Q252" s="542"/>
      <c r="R252" s="542"/>
      <c r="S252" s="542"/>
      <c r="T252" s="542"/>
      <c r="U252" s="542"/>
      <c r="V252" s="542"/>
      <c r="W252" s="542"/>
      <c r="X252" s="542"/>
      <c r="Y252" s="542"/>
      <c r="Z252" s="542"/>
      <c r="AA252" s="542"/>
      <c r="AB252" s="542"/>
      <c r="AC252" s="542"/>
      <c r="AD252" s="496"/>
    </row>
    <row r="253" spans="1:30" s="529" customFormat="1" ht="12" customHeight="1">
      <c r="A253" s="496"/>
      <c r="B253" s="526"/>
      <c r="C253" s="527"/>
      <c r="D253" s="528"/>
      <c r="E253" s="527"/>
      <c r="F253" s="496"/>
      <c r="G253" s="496"/>
      <c r="H253" s="496"/>
      <c r="I253" s="549"/>
      <c r="J253" s="549"/>
      <c r="K253" s="549"/>
      <c r="L253" s="549"/>
      <c r="M253" s="549"/>
      <c r="N253" s="496"/>
      <c r="O253" s="542"/>
      <c r="P253" s="542"/>
      <c r="Q253" s="542"/>
      <c r="R253" s="542"/>
      <c r="S253" s="542"/>
      <c r="T253" s="542"/>
      <c r="U253" s="542"/>
      <c r="V253" s="542"/>
      <c r="W253" s="542"/>
      <c r="X253" s="542"/>
      <c r="Y253" s="542"/>
      <c r="Z253" s="542"/>
      <c r="AA253" s="542"/>
      <c r="AB253" s="542"/>
      <c r="AC253" s="542"/>
      <c r="AD253" s="496"/>
    </row>
    <row r="254" spans="1:30" s="529" customFormat="1" ht="12" customHeight="1">
      <c r="A254" s="496"/>
      <c r="B254" s="526"/>
      <c r="C254" s="527"/>
      <c r="D254" s="528"/>
      <c r="E254" s="527"/>
      <c r="F254" s="496"/>
      <c r="G254" s="496"/>
      <c r="H254" s="496"/>
      <c r="I254" s="549"/>
      <c r="J254" s="549"/>
      <c r="K254" s="549"/>
      <c r="L254" s="549"/>
      <c r="M254" s="549"/>
      <c r="N254" s="496"/>
      <c r="O254" s="542"/>
      <c r="P254" s="542"/>
      <c r="Q254" s="542"/>
      <c r="R254" s="542"/>
      <c r="S254" s="542"/>
      <c r="T254" s="542"/>
      <c r="U254" s="542"/>
      <c r="V254" s="542"/>
      <c r="W254" s="542"/>
      <c r="X254" s="542"/>
      <c r="Y254" s="542"/>
      <c r="Z254" s="542"/>
      <c r="AA254" s="542"/>
      <c r="AB254" s="542"/>
      <c r="AC254" s="542"/>
      <c r="AD254" s="496"/>
    </row>
    <row r="255" spans="1:30" s="529" customFormat="1" ht="12" customHeight="1">
      <c r="A255" s="496"/>
      <c r="B255" s="526"/>
      <c r="C255" s="527"/>
      <c r="D255" s="528"/>
      <c r="E255" s="527"/>
      <c r="F255" s="496"/>
      <c r="G255" s="496"/>
      <c r="H255" s="496"/>
      <c r="I255" s="549"/>
      <c r="J255" s="549"/>
      <c r="K255" s="549"/>
      <c r="L255" s="549"/>
      <c r="M255" s="549"/>
      <c r="N255" s="496"/>
      <c r="O255" s="542"/>
      <c r="P255" s="542"/>
      <c r="Q255" s="542"/>
      <c r="R255" s="542"/>
      <c r="S255" s="542"/>
      <c r="T255" s="542"/>
      <c r="U255" s="542"/>
      <c r="V255" s="542"/>
      <c r="W255" s="542"/>
      <c r="X255" s="542"/>
      <c r="Y255" s="542"/>
      <c r="Z255" s="542"/>
      <c r="AA255" s="542"/>
      <c r="AB255" s="542"/>
      <c r="AC255" s="542"/>
      <c r="AD255" s="496"/>
    </row>
    <row r="256" spans="1:30" s="529" customFormat="1" ht="12" customHeight="1">
      <c r="A256" s="496"/>
      <c r="B256" s="526"/>
      <c r="C256" s="527"/>
      <c r="D256" s="528"/>
      <c r="E256" s="527"/>
      <c r="F256" s="496"/>
      <c r="G256" s="496"/>
      <c r="H256" s="496"/>
      <c r="I256" s="549"/>
      <c r="J256" s="549"/>
      <c r="K256" s="549"/>
      <c r="L256" s="549"/>
      <c r="M256" s="549"/>
      <c r="N256" s="496"/>
      <c r="O256" s="542"/>
      <c r="P256" s="542"/>
      <c r="Q256" s="542"/>
      <c r="R256" s="542"/>
      <c r="S256" s="542"/>
      <c r="T256" s="542"/>
      <c r="U256" s="542"/>
      <c r="V256" s="542"/>
      <c r="W256" s="542"/>
      <c r="X256" s="542"/>
      <c r="Y256" s="542"/>
      <c r="Z256" s="542"/>
      <c r="AA256" s="542"/>
      <c r="AB256" s="542"/>
      <c r="AC256" s="542"/>
      <c r="AD256" s="496"/>
    </row>
    <row r="257" spans="1:30" s="529" customFormat="1" ht="12" customHeight="1">
      <c r="A257" s="496"/>
      <c r="B257" s="526"/>
      <c r="C257" s="527"/>
      <c r="D257" s="528"/>
      <c r="E257" s="527"/>
      <c r="F257" s="496"/>
      <c r="G257" s="496"/>
      <c r="H257" s="496"/>
      <c r="I257" s="549"/>
      <c r="J257" s="549"/>
      <c r="K257" s="549"/>
      <c r="L257" s="549"/>
      <c r="M257" s="549"/>
      <c r="N257" s="496"/>
      <c r="O257" s="542"/>
      <c r="P257" s="542"/>
      <c r="Q257" s="542"/>
      <c r="R257" s="542"/>
      <c r="S257" s="542"/>
      <c r="T257" s="542"/>
      <c r="U257" s="542"/>
      <c r="V257" s="542"/>
      <c r="W257" s="542"/>
      <c r="X257" s="542"/>
      <c r="Y257" s="542"/>
      <c r="Z257" s="542"/>
      <c r="AA257" s="542"/>
      <c r="AB257" s="542"/>
      <c r="AC257" s="542"/>
      <c r="AD257" s="496"/>
    </row>
    <row r="258" spans="1:30" s="529" customFormat="1" ht="12" customHeight="1">
      <c r="A258" s="496"/>
      <c r="B258" s="526"/>
      <c r="C258" s="527"/>
      <c r="D258" s="528"/>
      <c r="E258" s="527"/>
      <c r="F258" s="496"/>
      <c r="G258" s="496"/>
      <c r="H258" s="496"/>
      <c r="I258" s="549"/>
      <c r="J258" s="549"/>
      <c r="K258" s="549"/>
      <c r="L258" s="549"/>
      <c r="M258" s="549"/>
      <c r="N258" s="496"/>
      <c r="O258" s="542"/>
      <c r="P258" s="542"/>
      <c r="Q258" s="542"/>
      <c r="R258" s="542"/>
      <c r="S258" s="542"/>
      <c r="T258" s="542"/>
      <c r="U258" s="542"/>
      <c r="V258" s="542"/>
      <c r="W258" s="542"/>
      <c r="X258" s="542"/>
      <c r="Y258" s="542"/>
      <c r="Z258" s="542"/>
      <c r="AA258" s="542"/>
      <c r="AB258" s="542"/>
      <c r="AC258" s="542"/>
      <c r="AD258" s="496"/>
    </row>
    <row r="259" spans="1:30" s="529" customFormat="1" ht="12" customHeight="1">
      <c r="A259" s="496"/>
      <c r="B259" s="526"/>
      <c r="C259" s="527"/>
      <c r="D259" s="528"/>
      <c r="E259" s="527"/>
      <c r="F259" s="496"/>
      <c r="G259" s="496"/>
      <c r="H259" s="496"/>
      <c r="I259" s="549"/>
      <c r="J259" s="549"/>
      <c r="K259" s="549"/>
      <c r="L259" s="549"/>
      <c r="M259" s="549"/>
      <c r="N259" s="496"/>
      <c r="O259" s="542"/>
      <c r="P259" s="542"/>
      <c r="Q259" s="542"/>
      <c r="R259" s="542"/>
      <c r="S259" s="542"/>
      <c r="T259" s="542"/>
      <c r="U259" s="542"/>
      <c r="V259" s="542"/>
      <c r="W259" s="542"/>
      <c r="X259" s="542"/>
      <c r="Y259" s="542"/>
      <c r="Z259" s="542"/>
      <c r="AA259" s="542"/>
      <c r="AB259" s="542"/>
      <c r="AC259" s="542"/>
      <c r="AD259" s="496"/>
    </row>
    <row r="260" spans="1:30" s="529" customFormat="1" ht="12" customHeight="1">
      <c r="A260" s="496"/>
      <c r="B260" s="526"/>
      <c r="C260" s="527"/>
      <c r="D260" s="528"/>
      <c r="E260" s="527"/>
      <c r="F260" s="496"/>
      <c r="G260" s="496"/>
      <c r="H260" s="496"/>
      <c r="I260" s="549"/>
      <c r="J260" s="549"/>
      <c r="K260" s="549"/>
      <c r="L260" s="549"/>
      <c r="M260" s="549"/>
      <c r="N260" s="496"/>
      <c r="O260" s="542"/>
      <c r="P260" s="542"/>
      <c r="Q260" s="542"/>
      <c r="R260" s="542"/>
      <c r="S260" s="542"/>
      <c r="T260" s="542"/>
      <c r="U260" s="542"/>
      <c r="V260" s="542"/>
      <c r="W260" s="542"/>
      <c r="X260" s="542"/>
      <c r="Y260" s="542"/>
      <c r="Z260" s="542"/>
      <c r="AA260" s="542"/>
      <c r="AB260" s="542"/>
      <c r="AC260" s="542"/>
      <c r="AD260" s="496"/>
    </row>
    <row r="261" spans="1:30" s="529" customFormat="1" ht="12" customHeight="1">
      <c r="A261" s="496"/>
      <c r="B261" s="526"/>
      <c r="C261" s="527"/>
      <c r="D261" s="528"/>
      <c r="E261" s="527"/>
      <c r="F261" s="496"/>
      <c r="G261" s="496"/>
      <c r="H261" s="496"/>
      <c r="I261" s="549"/>
      <c r="J261" s="549"/>
      <c r="K261" s="549"/>
      <c r="L261" s="549"/>
      <c r="M261" s="549"/>
      <c r="N261" s="496"/>
      <c r="O261" s="542"/>
      <c r="P261" s="542"/>
      <c r="Q261" s="542"/>
      <c r="R261" s="542"/>
      <c r="S261" s="542"/>
      <c r="T261" s="542"/>
      <c r="U261" s="542"/>
      <c r="V261" s="542"/>
      <c r="W261" s="542"/>
      <c r="X261" s="542"/>
      <c r="Y261" s="542"/>
      <c r="Z261" s="542"/>
      <c r="AA261" s="542"/>
      <c r="AB261" s="542"/>
      <c r="AC261" s="542"/>
      <c r="AD261" s="496"/>
    </row>
    <row r="262" spans="1:30" s="529" customFormat="1" ht="12" customHeight="1">
      <c r="A262" s="496"/>
      <c r="B262" s="526"/>
      <c r="C262" s="527"/>
      <c r="D262" s="528"/>
      <c r="E262" s="527"/>
      <c r="F262" s="496"/>
      <c r="G262" s="496"/>
      <c r="H262" s="496"/>
      <c r="I262" s="549"/>
      <c r="J262" s="549"/>
      <c r="K262" s="549"/>
      <c r="L262" s="549"/>
      <c r="M262" s="549"/>
      <c r="N262" s="496"/>
      <c r="O262" s="542"/>
      <c r="P262" s="542"/>
      <c r="Q262" s="542"/>
      <c r="R262" s="542"/>
      <c r="S262" s="542"/>
      <c r="T262" s="542"/>
      <c r="U262" s="542"/>
      <c r="V262" s="542"/>
      <c r="W262" s="542"/>
      <c r="X262" s="542"/>
      <c r="Y262" s="542"/>
      <c r="Z262" s="542"/>
      <c r="AA262" s="542"/>
      <c r="AB262" s="542"/>
      <c r="AC262" s="542"/>
      <c r="AD262" s="496"/>
    </row>
    <row r="263" spans="1:30" s="529" customFormat="1" ht="12" customHeight="1">
      <c r="A263" s="496"/>
      <c r="B263" s="526"/>
      <c r="C263" s="527"/>
      <c r="D263" s="528"/>
      <c r="E263" s="527"/>
      <c r="F263" s="496"/>
      <c r="G263" s="496"/>
      <c r="H263" s="496"/>
      <c r="I263" s="549"/>
      <c r="J263" s="549"/>
      <c r="K263" s="549"/>
      <c r="L263" s="549"/>
      <c r="M263" s="549"/>
      <c r="N263" s="496"/>
      <c r="O263" s="542"/>
      <c r="P263" s="542"/>
      <c r="Q263" s="542"/>
      <c r="R263" s="542"/>
      <c r="S263" s="542"/>
      <c r="T263" s="542"/>
      <c r="U263" s="542"/>
      <c r="V263" s="542"/>
      <c r="W263" s="542"/>
      <c r="X263" s="542"/>
      <c r="Y263" s="542"/>
      <c r="Z263" s="542"/>
      <c r="AA263" s="542"/>
      <c r="AB263" s="542"/>
      <c r="AC263" s="542"/>
      <c r="AD263" s="496"/>
    </row>
    <row r="264" spans="1:30" s="529" customFormat="1" ht="12" customHeight="1">
      <c r="A264" s="496"/>
      <c r="B264" s="526"/>
      <c r="C264" s="527"/>
      <c r="D264" s="528"/>
      <c r="E264" s="527"/>
      <c r="F264" s="496"/>
      <c r="G264" s="496"/>
      <c r="H264" s="496"/>
      <c r="I264" s="549"/>
      <c r="J264" s="549"/>
      <c r="K264" s="549"/>
      <c r="L264" s="549"/>
      <c r="M264" s="549"/>
      <c r="N264" s="496"/>
      <c r="O264" s="542"/>
      <c r="P264" s="542"/>
      <c r="Q264" s="542"/>
      <c r="R264" s="542"/>
      <c r="S264" s="542"/>
      <c r="T264" s="542"/>
      <c r="U264" s="542"/>
      <c r="V264" s="542"/>
      <c r="W264" s="542"/>
      <c r="X264" s="542"/>
      <c r="Y264" s="542"/>
      <c r="Z264" s="542"/>
      <c r="AA264" s="542"/>
      <c r="AB264" s="542"/>
      <c r="AC264" s="542"/>
      <c r="AD264" s="496"/>
    </row>
    <row r="265" spans="1:30" s="529" customFormat="1" ht="12" customHeight="1">
      <c r="A265" s="496"/>
      <c r="B265" s="526"/>
      <c r="C265" s="527"/>
      <c r="D265" s="528"/>
      <c r="E265" s="527"/>
      <c r="F265" s="496"/>
      <c r="G265" s="496"/>
      <c r="H265" s="496"/>
      <c r="I265" s="549"/>
      <c r="J265" s="549"/>
      <c r="K265" s="549"/>
      <c r="L265" s="549"/>
      <c r="M265" s="549"/>
      <c r="N265" s="496"/>
      <c r="O265" s="542"/>
      <c r="P265" s="542"/>
      <c r="Q265" s="542"/>
      <c r="R265" s="542"/>
      <c r="S265" s="542"/>
      <c r="T265" s="542"/>
      <c r="U265" s="542"/>
      <c r="V265" s="542"/>
      <c r="W265" s="542"/>
      <c r="X265" s="542"/>
      <c r="Y265" s="542"/>
      <c r="Z265" s="542"/>
      <c r="AA265" s="542"/>
      <c r="AB265" s="542"/>
      <c r="AC265" s="542"/>
      <c r="AD265" s="496"/>
    </row>
    <row r="266" spans="1:30" s="529" customFormat="1" ht="12" customHeight="1">
      <c r="A266" s="496"/>
      <c r="B266" s="526"/>
      <c r="C266" s="527"/>
      <c r="D266" s="528"/>
      <c r="E266" s="527"/>
      <c r="F266" s="496"/>
      <c r="G266" s="496"/>
      <c r="H266" s="496"/>
      <c r="I266" s="549"/>
      <c r="J266" s="549"/>
      <c r="K266" s="549"/>
      <c r="L266" s="549"/>
      <c r="M266" s="549"/>
      <c r="N266" s="496"/>
      <c r="O266" s="542"/>
      <c r="P266" s="542"/>
      <c r="Q266" s="542"/>
      <c r="R266" s="542"/>
      <c r="S266" s="542"/>
      <c r="T266" s="542"/>
      <c r="U266" s="542"/>
      <c r="V266" s="542"/>
      <c r="W266" s="542"/>
      <c r="X266" s="542"/>
      <c r="Y266" s="542"/>
      <c r="Z266" s="542"/>
      <c r="AA266" s="542"/>
      <c r="AB266" s="542"/>
      <c r="AC266" s="542"/>
      <c r="AD266" s="496"/>
    </row>
    <row r="267" spans="1:30" s="529" customFormat="1" ht="12" customHeight="1">
      <c r="A267" s="496"/>
      <c r="B267" s="526"/>
      <c r="C267" s="527"/>
      <c r="D267" s="528"/>
      <c r="E267" s="527"/>
      <c r="F267" s="496"/>
      <c r="G267" s="496"/>
      <c r="H267" s="496"/>
      <c r="I267" s="549"/>
      <c r="J267" s="549"/>
      <c r="K267" s="549"/>
      <c r="L267" s="549"/>
      <c r="M267" s="549"/>
      <c r="N267" s="496"/>
      <c r="O267" s="542"/>
      <c r="P267" s="542"/>
      <c r="Q267" s="542"/>
      <c r="R267" s="542"/>
      <c r="S267" s="542"/>
      <c r="T267" s="542"/>
      <c r="U267" s="542"/>
      <c r="V267" s="542"/>
      <c r="W267" s="542"/>
      <c r="X267" s="542"/>
      <c r="Y267" s="542"/>
      <c r="Z267" s="542"/>
      <c r="AA267" s="542"/>
      <c r="AB267" s="542"/>
      <c r="AC267" s="542"/>
      <c r="AD267" s="496"/>
    </row>
    <row r="268" spans="1:30" s="529" customFormat="1" ht="12" customHeight="1">
      <c r="A268" s="496"/>
      <c r="B268" s="526"/>
      <c r="C268" s="527"/>
      <c r="D268" s="528"/>
      <c r="E268" s="527"/>
      <c r="F268" s="496"/>
      <c r="G268" s="496"/>
      <c r="H268" s="496"/>
      <c r="I268" s="549"/>
      <c r="J268" s="549"/>
      <c r="K268" s="549"/>
      <c r="L268" s="549"/>
      <c r="M268" s="549"/>
      <c r="N268" s="496"/>
      <c r="O268" s="542"/>
      <c r="P268" s="542"/>
      <c r="Q268" s="542"/>
      <c r="R268" s="542"/>
      <c r="S268" s="542"/>
      <c r="T268" s="542"/>
      <c r="U268" s="542"/>
      <c r="V268" s="542"/>
      <c r="W268" s="542"/>
      <c r="X268" s="542"/>
      <c r="Y268" s="542"/>
      <c r="Z268" s="542"/>
      <c r="AA268" s="542"/>
      <c r="AB268" s="542"/>
      <c r="AC268" s="542"/>
      <c r="AD268" s="496"/>
    </row>
    <row r="269" spans="1:30" s="529" customFormat="1" ht="12" customHeight="1">
      <c r="A269" s="496"/>
      <c r="B269" s="526"/>
      <c r="C269" s="527"/>
      <c r="D269" s="528"/>
      <c r="E269" s="527"/>
      <c r="F269" s="496"/>
      <c r="G269" s="496"/>
      <c r="H269" s="496"/>
      <c r="I269" s="549"/>
      <c r="J269" s="549"/>
      <c r="K269" s="549"/>
      <c r="L269" s="549"/>
      <c r="M269" s="549"/>
      <c r="N269" s="496"/>
      <c r="O269" s="542"/>
      <c r="P269" s="542"/>
      <c r="Q269" s="542"/>
      <c r="R269" s="542"/>
      <c r="S269" s="542"/>
      <c r="T269" s="542"/>
      <c r="U269" s="542"/>
      <c r="V269" s="542"/>
      <c r="W269" s="542"/>
      <c r="X269" s="542"/>
      <c r="Y269" s="542"/>
      <c r="Z269" s="542"/>
      <c r="AA269" s="542"/>
      <c r="AB269" s="542"/>
      <c r="AC269" s="542"/>
      <c r="AD269" s="496"/>
    </row>
    <row r="270" spans="1:30" s="529" customFormat="1" ht="12" customHeight="1">
      <c r="A270" s="496"/>
      <c r="B270" s="526"/>
      <c r="C270" s="527"/>
      <c r="D270" s="528"/>
      <c r="E270" s="527"/>
      <c r="F270" s="496"/>
      <c r="G270" s="496"/>
      <c r="H270" s="496"/>
      <c r="I270" s="549"/>
      <c r="J270" s="549"/>
      <c r="K270" s="549"/>
      <c r="L270" s="549"/>
      <c r="M270" s="549"/>
      <c r="N270" s="496"/>
      <c r="O270" s="542"/>
      <c r="P270" s="542"/>
      <c r="Q270" s="542"/>
      <c r="R270" s="542"/>
      <c r="S270" s="542"/>
      <c r="T270" s="542"/>
      <c r="U270" s="542"/>
      <c r="V270" s="542"/>
      <c r="W270" s="542"/>
      <c r="X270" s="542"/>
      <c r="Y270" s="542"/>
      <c r="Z270" s="542"/>
      <c r="AA270" s="542"/>
      <c r="AB270" s="542"/>
      <c r="AC270" s="542"/>
      <c r="AD270" s="496"/>
    </row>
    <row r="271" spans="1:30" s="529" customFormat="1" ht="12" customHeight="1">
      <c r="A271" s="496"/>
      <c r="B271" s="526"/>
      <c r="C271" s="527"/>
      <c r="D271" s="528"/>
      <c r="E271" s="527"/>
      <c r="F271" s="496"/>
      <c r="G271" s="496"/>
      <c r="H271" s="496"/>
      <c r="I271" s="549"/>
      <c r="J271" s="549"/>
      <c r="K271" s="549"/>
      <c r="L271" s="549"/>
      <c r="M271" s="549"/>
      <c r="N271" s="496"/>
      <c r="O271" s="542"/>
      <c r="P271" s="542"/>
      <c r="Q271" s="542"/>
      <c r="R271" s="542"/>
      <c r="S271" s="542"/>
      <c r="T271" s="542"/>
      <c r="U271" s="542"/>
      <c r="V271" s="542"/>
      <c r="W271" s="542"/>
      <c r="X271" s="542"/>
      <c r="Y271" s="542"/>
      <c r="Z271" s="542"/>
      <c r="AA271" s="542"/>
      <c r="AB271" s="542"/>
      <c r="AC271" s="542"/>
      <c r="AD271" s="496"/>
    </row>
    <row r="272" spans="1:30" s="529" customFormat="1" ht="12" customHeight="1">
      <c r="A272" s="496"/>
      <c r="B272" s="526"/>
      <c r="C272" s="527"/>
      <c r="D272" s="528"/>
      <c r="E272" s="527"/>
      <c r="F272" s="496"/>
      <c r="G272" s="496"/>
      <c r="H272" s="496"/>
      <c r="I272" s="549"/>
      <c r="J272" s="549"/>
      <c r="K272" s="549"/>
      <c r="L272" s="549"/>
      <c r="M272" s="549"/>
      <c r="N272" s="496"/>
      <c r="O272" s="542"/>
      <c r="P272" s="542"/>
      <c r="Q272" s="542"/>
      <c r="R272" s="542"/>
      <c r="S272" s="542"/>
      <c r="T272" s="542"/>
      <c r="U272" s="542"/>
      <c r="V272" s="542"/>
      <c r="W272" s="542"/>
      <c r="X272" s="542"/>
      <c r="Y272" s="542"/>
      <c r="Z272" s="542"/>
      <c r="AA272" s="542"/>
      <c r="AB272" s="542"/>
      <c r="AC272" s="542"/>
      <c r="AD272" s="496"/>
    </row>
    <row r="273" spans="1:30" s="529" customFormat="1" ht="12" customHeight="1">
      <c r="A273" s="496"/>
      <c r="B273" s="526"/>
      <c r="C273" s="527"/>
      <c r="D273" s="528"/>
      <c r="E273" s="527"/>
      <c r="F273" s="496"/>
      <c r="G273" s="496"/>
      <c r="H273" s="496"/>
      <c r="I273" s="549"/>
      <c r="J273" s="549"/>
      <c r="K273" s="549"/>
      <c r="L273" s="549"/>
      <c r="M273" s="549"/>
      <c r="N273" s="496"/>
      <c r="O273" s="542"/>
      <c r="P273" s="542"/>
      <c r="Q273" s="542"/>
      <c r="R273" s="542"/>
      <c r="S273" s="542"/>
      <c r="T273" s="542"/>
      <c r="U273" s="542"/>
      <c r="V273" s="542"/>
      <c r="W273" s="542"/>
      <c r="X273" s="542"/>
      <c r="Y273" s="542"/>
      <c r="Z273" s="542"/>
      <c r="AA273" s="542"/>
      <c r="AB273" s="542"/>
      <c r="AC273" s="542"/>
      <c r="AD273" s="496"/>
    </row>
    <row r="274" spans="1:30" s="529" customFormat="1" ht="12" customHeight="1">
      <c r="A274" s="496"/>
      <c r="B274" s="526"/>
      <c r="C274" s="527"/>
      <c r="D274" s="528"/>
      <c r="E274" s="527"/>
      <c r="F274" s="496"/>
      <c r="G274" s="496"/>
      <c r="H274" s="496"/>
      <c r="I274" s="549"/>
      <c r="J274" s="549"/>
      <c r="K274" s="549"/>
      <c r="L274" s="549"/>
      <c r="M274" s="549"/>
      <c r="N274" s="496"/>
      <c r="O274" s="542"/>
      <c r="P274" s="542"/>
      <c r="Q274" s="542"/>
      <c r="R274" s="542"/>
      <c r="S274" s="542"/>
      <c r="T274" s="542"/>
      <c r="U274" s="542"/>
      <c r="V274" s="542"/>
      <c r="W274" s="542"/>
      <c r="X274" s="542"/>
      <c r="Y274" s="542"/>
      <c r="Z274" s="542"/>
      <c r="AA274" s="542"/>
      <c r="AB274" s="542"/>
      <c r="AC274" s="542"/>
      <c r="AD274" s="496"/>
    </row>
    <row r="275" spans="1:30" s="529" customFormat="1" ht="12" customHeight="1">
      <c r="A275" s="496"/>
      <c r="B275" s="526"/>
      <c r="C275" s="527"/>
      <c r="D275" s="528"/>
      <c r="E275" s="527"/>
      <c r="F275" s="496"/>
      <c r="G275" s="496"/>
      <c r="H275" s="496"/>
      <c r="I275" s="549"/>
      <c r="J275" s="549"/>
      <c r="K275" s="549"/>
      <c r="L275" s="549"/>
      <c r="M275" s="549"/>
      <c r="N275" s="496"/>
      <c r="O275" s="542"/>
      <c r="P275" s="542"/>
      <c r="Q275" s="542"/>
      <c r="R275" s="542"/>
      <c r="S275" s="542"/>
      <c r="T275" s="542"/>
      <c r="U275" s="542"/>
      <c r="V275" s="542"/>
      <c r="W275" s="542"/>
      <c r="X275" s="542"/>
      <c r="Y275" s="542"/>
      <c r="Z275" s="542"/>
      <c r="AA275" s="542"/>
      <c r="AB275" s="542"/>
      <c r="AC275" s="542"/>
      <c r="AD275" s="496"/>
    </row>
    <row r="276" spans="1:30" s="529" customFormat="1" ht="12" customHeight="1">
      <c r="A276" s="496"/>
      <c r="B276" s="526"/>
      <c r="C276" s="527"/>
      <c r="D276" s="528"/>
      <c r="E276" s="527"/>
      <c r="F276" s="496"/>
      <c r="G276" s="496"/>
      <c r="H276" s="496"/>
      <c r="I276" s="549"/>
      <c r="J276" s="549"/>
      <c r="K276" s="549"/>
      <c r="L276" s="549"/>
      <c r="M276" s="549"/>
      <c r="N276" s="496"/>
      <c r="O276" s="542"/>
      <c r="P276" s="542"/>
      <c r="Q276" s="542"/>
      <c r="R276" s="542"/>
      <c r="S276" s="542"/>
      <c r="T276" s="542"/>
      <c r="U276" s="542"/>
      <c r="V276" s="542"/>
      <c r="W276" s="542"/>
      <c r="X276" s="542"/>
      <c r="Y276" s="542"/>
      <c r="Z276" s="542"/>
      <c r="AA276" s="542"/>
      <c r="AB276" s="542"/>
      <c r="AC276" s="542"/>
      <c r="AD276" s="496"/>
    </row>
    <row r="277" spans="1:30" s="529" customFormat="1" ht="12" customHeight="1">
      <c r="A277" s="496"/>
      <c r="B277" s="526"/>
      <c r="C277" s="527"/>
      <c r="D277" s="528"/>
      <c r="E277" s="527"/>
      <c r="F277" s="496"/>
      <c r="G277" s="496"/>
      <c r="H277" s="496"/>
      <c r="I277" s="549"/>
      <c r="J277" s="549"/>
      <c r="K277" s="549"/>
      <c r="L277" s="549"/>
      <c r="M277" s="549"/>
      <c r="N277" s="496"/>
      <c r="O277" s="542"/>
      <c r="P277" s="542"/>
      <c r="Q277" s="542"/>
      <c r="R277" s="542"/>
      <c r="S277" s="542"/>
      <c r="T277" s="542"/>
      <c r="U277" s="542"/>
      <c r="V277" s="542"/>
      <c r="W277" s="542"/>
      <c r="X277" s="542"/>
      <c r="Y277" s="542"/>
      <c r="Z277" s="542"/>
      <c r="AA277" s="542"/>
      <c r="AB277" s="542"/>
      <c r="AC277" s="542"/>
      <c r="AD277" s="496"/>
    </row>
    <row r="278" spans="1:30" s="529" customFormat="1" ht="12" customHeight="1">
      <c r="A278" s="496"/>
      <c r="B278" s="526"/>
      <c r="C278" s="527"/>
      <c r="D278" s="528"/>
      <c r="E278" s="527"/>
      <c r="F278" s="496"/>
      <c r="G278" s="496"/>
      <c r="H278" s="496"/>
      <c r="I278" s="549"/>
      <c r="J278" s="549"/>
      <c r="K278" s="549"/>
      <c r="L278" s="549"/>
      <c r="M278" s="549"/>
      <c r="N278" s="496"/>
      <c r="O278" s="542"/>
      <c r="P278" s="542"/>
      <c r="Q278" s="542"/>
      <c r="R278" s="542"/>
      <c r="S278" s="542"/>
      <c r="T278" s="542"/>
      <c r="U278" s="542"/>
      <c r="V278" s="542"/>
      <c r="W278" s="542"/>
      <c r="X278" s="542"/>
      <c r="Y278" s="542"/>
      <c r="Z278" s="542"/>
      <c r="AA278" s="542"/>
      <c r="AB278" s="542"/>
      <c r="AC278" s="542"/>
      <c r="AD278" s="496"/>
    </row>
    <row r="279" spans="1:30" s="529" customFormat="1" ht="12" customHeight="1">
      <c r="A279" s="496"/>
      <c r="B279" s="526"/>
      <c r="C279" s="527"/>
      <c r="D279" s="528"/>
      <c r="E279" s="527"/>
      <c r="F279" s="496"/>
      <c r="G279" s="496"/>
      <c r="H279" s="496"/>
      <c r="I279" s="549"/>
      <c r="J279" s="549"/>
      <c r="K279" s="549"/>
      <c r="L279" s="549"/>
      <c r="M279" s="549"/>
      <c r="N279" s="496"/>
      <c r="O279" s="542"/>
      <c r="P279" s="542"/>
      <c r="Q279" s="542"/>
      <c r="R279" s="542"/>
      <c r="S279" s="542"/>
      <c r="T279" s="542"/>
      <c r="U279" s="542"/>
      <c r="V279" s="542"/>
      <c r="W279" s="542"/>
      <c r="X279" s="542"/>
      <c r="Y279" s="542"/>
      <c r="Z279" s="542"/>
      <c r="AA279" s="542"/>
      <c r="AB279" s="542"/>
      <c r="AC279" s="542"/>
      <c r="AD279" s="496"/>
    </row>
    <row r="280" spans="1:30" s="529" customFormat="1" ht="12" customHeight="1">
      <c r="A280" s="496"/>
      <c r="B280" s="526"/>
      <c r="C280" s="527"/>
      <c r="D280" s="528"/>
      <c r="E280" s="527"/>
      <c r="F280" s="496"/>
      <c r="G280" s="496"/>
      <c r="H280" s="496"/>
      <c r="I280" s="549"/>
      <c r="J280" s="549"/>
      <c r="K280" s="549"/>
      <c r="L280" s="549"/>
      <c r="M280" s="549"/>
      <c r="N280" s="496"/>
      <c r="O280" s="542"/>
      <c r="P280" s="542"/>
      <c r="Q280" s="542"/>
      <c r="R280" s="542"/>
      <c r="S280" s="542"/>
      <c r="T280" s="542"/>
      <c r="U280" s="542"/>
      <c r="V280" s="542"/>
      <c r="W280" s="542"/>
      <c r="X280" s="542"/>
      <c r="Y280" s="542"/>
      <c r="Z280" s="542"/>
      <c r="AA280" s="542"/>
      <c r="AB280" s="542"/>
      <c r="AC280" s="542"/>
      <c r="AD280" s="496"/>
    </row>
    <row r="281" spans="1:30" s="529" customFormat="1" ht="12" customHeight="1">
      <c r="A281" s="496"/>
      <c r="B281" s="526"/>
      <c r="C281" s="527"/>
      <c r="D281" s="528"/>
      <c r="E281" s="527"/>
      <c r="F281" s="496"/>
      <c r="G281" s="496"/>
      <c r="H281" s="496"/>
      <c r="I281" s="549"/>
      <c r="J281" s="549"/>
      <c r="K281" s="549"/>
      <c r="L281" s="549"/>
      <c r="M281" s="549"/>
      <c r="N281" s="496"/>
      <c r="O281" s="542"/>
      <c r="P281" s="542"/>
      <c r="Q281" s="542"/>
      <c r="R281" s="542"/>
      <c r="S281" s="542"/>
      <c r="T281" s="542"/>
      <c r="U281" s="542"/>
      <c r="V281" s="542"/>
      <c r="W281" s="542"/>
      <c r="X281" s="542"/>
      <c r="Y281" s="542"/>
      <c r="Z281" s="542"/>
      <c r="AA281" s="542"/>
      <c r="AB281" s="542"/>
      <c r="AC281" s="542"/>
      <c r="AD281" s="496"/>
    </row>
    <row r="282" spans="1:30" s="529" customFormat="1" ht="12" customHeight="1">
      <c r="A282" s="496"/>
      <c r="B282" s="526"/>
      <c r="C282" s="527"/>
      <c r="D282" s="528"/>
      <c r="E282" s="527"/>
      <c r="F282" s="496"/>
      <c r="G282" s="496"/>
      <c r="H282" s="496"/>
      <c r="I282" s="549"/>
      <c r="J282" s="549"/>
      <c r="K282" s="549"/>
      <c r="L282" s="549"/>
      <c r="M282" s="549"/>
      <c r="N282" s="496"/>
      <c r="O282" s="542"/>
      <c r="P282" s="542"/>
      <c r="Q282" s="542"/>
      <c r="R282" s="542"/>
      <c r="S282" s="542"/>
      <c r="T282" s="542"/>
      <c r="U282" s="542"/>
      <c r="V282" s="542"/>
      <c r="W282" s="542"/>
      <c r="X282" s="542"/>
      <c r="Y282" s="542"/>
      <c r="Z282" s="542"/>
      <c r="AA282" s="542"/>
      <c r="AB282" s="542"/>
      <c r="AC282" s="542"/>
      <c r="AD282" s="496"/>
    </row>
    <row r="283" spans="1:30" s="529" customFormat="1" ht="12" customHeight="1">
      <c r="A283" s="496"/>
      <c r="B283" s="526"/>
      <c r="C283" s="527"/>
      <c r="D283" s="528"/>
      <c r="E283" s="527"/>
      <c r="F283" s="496"/>
      <c r="G283" s="496"/>
      <c r="H283" s="496"/>
      <c r="I283" s="549"/>
      <c r="J283" s="549"/>
      <c r="K283" s="549"/>
      <c r="L283" s="549"/>
      <c r="M283" s="549"/>
      <c r="N283" s="496"/>
      <c r="O283" s="542"/>
      <c r="P283" s="542"/>
      <c r="Q283" s="542"/>
      <c r="R283" s="542"/>
      <c r="S283" s="542"/>
      <c r="T283" s="542"/>
      <c r="U283" s="542"/>
      <c r="V283" s="542"/>
      <c r="W283" s="542"/>
      <c r="X283" s="542"/>
      <c r="Y283" s="542"/>
      <c r="Z283" s="542"/>
      <c r="AA283" s="542"/>
      <c r="AB283" s="542"/>
      <c r="AC283" s="542"/>
      <c r="AD283" s="496"/>
    </row>
    <row r="284" spans="1:30" s="529" customFormat="1" ht="12" customHeight="1">
      <c r="A284" s="496"/>
      <c r="B284" s="526"/>
      <c r="C284" s="527"/>
      <c r="D284" s="528"/>
      <c r="E284" s="527"/>
      <c r="F284" s="496"/>
      <c r="G284" s="496"/>
      <c r="H284" s="496"/>
      <c r="I284" s="549"/>
      <c r="J284" s="549"/>
      <c r="K284" s="549"/>
      <c r="L284" s="549"/>
      <c r="M284" s="549"/>
      <c r="N284" s="496"/>
      <c r="O284" s="542"/>
      <c r="P284" s="542"/>
      <c r="Q284" s="542"/>
      <c r="R284" s="542"/>
      <c r="S284" s="542"/>
      <c r="T284" s="542"/>
      <c r="U284" s="542"/>
      <c r="V284" s="542"/>
      <c r="W284" s="542"/>
      <c r="X284" s="542"/>
      <c r="Y284" s="542"/>
      <c r="Z284" s="542"/>
      <c r="AA284" s="542"/>
      <c r="AB284" s="542"/>
      <c r="AC284" s="542"/>
      <c r="AD284" s="496"/>
    </row>
    <row r="285" spans="1:30" s="529" customFormat="1" ht="12" customHeight="1">
      <c r="A285" s="496"/>
      <c r="B285" s="526"/>
      <c r="C285" s="527"/>
      <c r="D285" s="528"/>
      <c r="E285" s="527"/>
      <c r="F285" s="496"/>
      <c r="G285" s="496"/>
      <c r="H285" s="496"/>
      <c r="I285" s="549"/>
      <c r="J285" s="549"/>
      <c r="K285" s="549"/>
      <c r="L285" s="549"/>
      <c r="M285" s="549"/>
      <c r="N285" s="496"/>
      <c r="O285" s="542"/>
      <c r="P285" s="542"/>
      <c r="Q285" s="542"/>
      <c r="R285" s="542"/>
      <c r="S285" s="542"/>
      <c r="T285" s="542"/>
      <c r="U285" s="542"/>
      <c r="V285" s="542"/>
      <c r="W285" s="542"/>
      <c r="X285" s="542"/>
      <c r="Y285" s="542"/>
      <c r="Z285" s="542"/>
      <c r="AA285" s="542"/>
      <c r="AB285" s="542"/>
      <c r="AC285" s="542"/>
      <c r="AD285" s="496"/>
    </row>
    <row r="286" spans="1:30" s="529" customFormat="1" ht="12" customHeight="1">
      <c r="A286" s="496"/>
      <c r="B286" s="526"/>
      <c r="C286" s="527"/>
      <c r="D286" s="528"/>
      <c r="E286" s="527"/>
      <c r="F286" s="496"/>
      <c r="G286" s="496"/>
      <c r="H286" s="496"/>
      <c r="I286" s="549"/>
      <c r="J286" s="549"/>
      <c r="K286" s="549"/>
      <c r="L286" s="549"/>
      <c r="M286" s="549"/>
      <c r="N286" s="496"/>
      <c r="O286" s="542"/>
      <c r="P286" s="542"/>
      <c r="Q286" s="542"/>
      <c r="R286" s="542"/>
      <c r="S286" s="542"/>
      <c r="T286" s="542"/>
      <c r="U286" s="542"/>
      <c r="V286" s="542"/>
      <c r="W286" s="542"/>
      <c r="X286" s="542"/>
      <c r="Y286" s="542"/>
      <c r="Z286" s="542"/>
      <c r="AA286" s="542"/>
      <c r="AB286" s="542"/>
      <c r="AC286" s="542"/>
      <c r="AD286" s="496"/>
    </row>
    <row r="287" spans="1:30" s="529" customFormat="1" ht="12" customHeight="1">
      <c r="A287" s="496"/>
      <c r="B287" s="526"/>
      <c r="C287" s="527"/>
      <c r="D287" s="528"/>
      <c r="E287" s="527"/>
      <c r="F287" s="496"/>
      <c r="G287" s="496"/>
      <c r="H287" s="496"/>
      <c r="I287" s="549"/>
      <c r="J287" s="549"/>
      <c r="K287" s="549"/>
      <c r="L287" s="549"/>
      <c r="M287" s="549"/>
      <c r="N287" s="496"/>
      <c r="O287" s="542"/>
      <c r="P287" s="542"/>
      <c r="Q287" s="542"/>
      <c r="R287" s="542"/>
      <c r="S287" s="542"/>
      <c r="T287" s="542"/>
      <c r="U287" s="542"/>
      <c r="V287" s="542"/>
      <c r="W287" s="542"/>
      <c r="X287" s="542"/>
      <c r="Y287" s="542"/>
      <c r="Z287" s="542"/>
      <c r="AA287" s="542"/>
      <c r="AB287" s="542"/>
      <c r="AC287" s="542"/>
      <c r="AD287" s="496"/>
    </row>
    <row r="288" spans="1:30" s="529" customFormat="1" ht="12" customHeight="1">
      <c r="A288" s="496"/>
      <c r="B288" s="526"/>
      <c r="C288" s="527"/>
      <c r="D288" s="528"/>
      <c r="E288" s="527"/>
      <c r="F288" s="496"/>
      <c r="G288" s="496"/>
      <c r="H288" s="496"/>
      <c r="I288" s="549"/>
      <c r="J288" s="549"/>
      <c r="K288" s="549"/>
      <c r="L288" s="549"/>
      <c r="M288" s="549"/>
      <c r="N288" s="496"/>
      <c r="O288" s="542"/>
      <c r="P288" s="542"/>
      <c r="Q288" s="542"/>
      <c r="R288" s="542"/>
      <c r="S288" s="542"/>
      <c r="T288" s="542"/>
      <c r="U288" s="542"/>
      <c r="V288" s="542"/>
      <c r="W288" s="542"/>
      <c r="X288" s="542"/>
      <c r="Y288" s="542"/>
      <c r="Z288" s="542"/>
      <c r="AA288" s="542"/>
      <c r="AB288" s="542"/>
      <c r="AC288" s="542"/>
      <c r="AD288" s="496"/>
    </row>
    <row r="289" spans="1:30" s="529" customFormat="1" ht="12" customHeight="1">
      <c r="A289" s="496"/>
      <c r="B289" s="526"/>
      <c r="C289" s="527"/>
      <c r="D289" s="528"/>
      <c r="E289" s="527"/>
      <c r="F289" s="496"/>
      <c r="G289" s="496"/>
      <c r="H289" s="496"/>
      <c r="I289" s="549"/>
      <c r="J289" s="549"/>
      <c r="K289" s="549"/>
      <c r="L289" s="549"/>
      <c r="M289" s="549"/>
      <c r="N289" s="496"/>
      <c r="O289" s="542"/>
      <c r="P289" s="542"/>
      <c r="Q289" s="542"/>
      <c r="R289" s="542"/>
      <c r="S289" s="542"/>
      <c r="T289" s="542"/>
      <c r="U289" s="542"/>
      <c r="V289" s="542"/>
      <c r="W289" s="542"/>
      <c r="X289" s="542"/>
      <c r="Y289" s="542"/>
      <c r="Z289" s="542"/>
      <c r="AA289" s="542"/>
      <c r="AB289" s="542"/>
      <c r="AC289" s="542"/>
      <c r="AD289" s="496"/>
    </row>
    <row r="290" spans="1:30" s="529" customFormat="1" ht="12" customHeight="1">
      <c r="A290" s="496"/>
      <c r="B290" s="526"/>
      <c r="C290" s="527"/>
      <c r="D290" s="528"/>
      <c r="E290" s="527"/>
      <c r="F290" s="496"/>
      <c r="G290" s="496"/>
      <c r="H290" s="496"/>
      <c r="I290" s="549"/>
      <c r="J290" s="549"/>
      <c r="K290" s="549"/>
      <c r="L290" s="549"/>
      <c r="M290" s="549"/>
      <c r="N290" s="496"/>
      <c r="O290" s="542"/>
      <c r="P290" s="542"/>
      <c r="Q290" s="542"/>
      <c r="R290" s="542"/>
      <c r="S290" s="542"/>
      <c r="T290" s="542"/>
      <c r="U290" s="542"/>
      <c r="V290" s="542"/>
      <c r="W290" s="542"/>
      <c r="X290" s="542"/>
      <c r="Y290" s="542"/>
      <c r="Z290" s="542"/>
      <c r="AA290" s="542"/>
      <c r="AB290" s="542"/>
      <c r="AC290" s="542"/>
      <c r="AD290" s="496"/>
    </row>
    <row r="291" spans="1:30" s="529" customFormat="1" ht="12" customHeight="1">
      <c r="A291" s="496"/>
      <c r="B291" s="526"/>
      <c r="C291" s="527"/>
      <c r="D291" s="528"/>
      <c r="E291" s="527"/>
      <c r="F291" s="496"/>
      <c r="G291" s="496"/>
      <c r="H291" s="496"/>
      <c r="I291" s="549"/>
      <c r="J291" s="549"/>
      <c r="K291" s="549"/>
      <c r="L291" s="549"/>
      <c r="M291" s="549"/>
      <c r="N291" s="496"/>
      <c r="O291" s="542"/>
      <c r="P291" s="542"/>
      <c r="Q291" s="542"/>
      <c r="R291" s="542"/>
      <c r="S291" s="542"/>
      <c r="T291" s="542"/>
      <c r="U291" s="542"/>
      <c r="V291" s="542"/>
      <c r="W291" s="542"/>
      <c r="X291" s="542"/>
      <c r="Y291" s="542"/>
      <c r="Z291" s="542"/>
      <c r="AA291" s="542"/>
      <c r="AB291" s="542"/>
      <c r="AC291" s="542"/>
      <c r="AD291" s="496"/>
    </row>
    <row r="292" spans="1:30" s="529" customFormat="1" ht="12" customHeight="1">
      <c r="A292" s="496"/>
      <c r="B292" s="526"/>
      <c r="C292" s="527"/>
      <c r="D292" s="528"/>
      <c r="E292" s="527"/>
      <c r="F292" s="496"/>
      <c r="G292" s="496"/>
      <c r="H292" s="496"/>
      <c r="I292" s="549"/>
      <c r="J292" s="549"/>
      <c r="K292" s="549"/>
      <c r="L292" s="549"/>
      <c r="M292" s="549"/>
      <c r="N292" s="496"/>
      <c r="O292" s="542"/>
      <c r="P292" s="542"/>
      <c r="Q292" s="542"/>
      <c r="R292" s="542"/>
      <c r="S292" s="542"/>
      <c r="T292" s="542"/>
      <c r="U292" s="542"/>
      <c r="V292" s="542"/>
      <c r="W292" s="542"/>
      <c r="X292" s="542"/>
      <c r="Y292" s="542"/>
      <c r="Z292" s="542"/>
      <c r="AA292" s="542"/>
      <c r="AB292" s="542"/>
      <c r="AC292" s="542"/>
      <c r="AD292" s="496"/>
    </row>
    <row r="293" spans="1:30" s="529" customFormat="1" ht="12" customHeight="1">
      <c r="A293" s="496"/>
      <c r="B293" s="526"/>
      <c r="C293" s="527"/>
      <c r="D293" s="528"/>
      <c r="E293" s="527"/>
      <c r="F293" s="496"/>
      <c r="G293" s="496"/>
      <c r="H293" s="496"/>
      <c r="I293" s="549"/>
      <c r="J293" s="549"/>
      <c r="K293" s="549"/>
      <c r="L293" s="549"/>
      <c r="M293" s="549"/>
      <c r="N293" s="496"/>
      <c r="O293" s="542"/>
      <c r="P293" s="542"/>
      <c r="Q293" s="542"/>
      <c r="R293" s="542"/>
      <c r="S293" s="542"/>
      <c r="T293" s="542"/>
      <c r="U293" s="542"/>
      <c r="V293" s="542"/>
      <c r="W293" s="542"/>
      <c r="X293" s="542"/>
      <c r="Y293" s="542"/>
      <c r="Z293" s="542"/>
      <c r="AA293" s="542"/>
      <c r="AB293" s="542"/>
      <c r="AC293" s="542"/>
      <c r="AD293" s="496"/>
    </row>
    <row r="294" spans="1:30" s="529" customFormat="1" ht="12" customHeight="1">
      <c r="A294" s="496"/>
      <c r="B294" s="526"/>
      <c r="C294" s="527"/>
      <c r="D294" s="528"/>
      <c r="E294" s="527"/>
      <c r="F294" s="496"/>
      <c r="G294" s="496"/>
      <c r="H294" s="496"/>
      <c r="I294" s="549"/>
      <c r="J294" s="549"/>
      <c r="K294" s="549"/>
      <c r="L294" s="549"/>
      <c r="M294" s="549"/>
      <c r="N294" s="496"/>
      <c r="O294" s="542"/>
      <c r="P294" s="542"/>
      <c r="Q294" s="542"/>
      <c r="R294" s="542"/>
      <c r="S294" s="542"/>
      <c r="T294" s="542"/>
      <c r="U294" s="542"/>
      <c r="V294" s="542"/>
      <c r="W294" s="542"/>
      <c r="X294" s="542"/>
      <c r="Y294" s="542"/>
      <c r="Z294" s="542"/>
      <c r="AA294" s="542"/>
      <c r="AB294" s="542"/>
      <c r="AC294" s="542"/>
      <c r="AD294" s="496"/>
    </row>
    <row r="295" spans="1:30" s="529" customFormat="1" ht="12" customHeight="1">
      <c r="A295" s="496"/>
      <c r="B295" s="526"/>
      <c r="C295" s="527"/>
      <c r="D295" s="528"/>
      <c r="E295" s="527"/>
      <c r="F295" s="496"/>
      <c r="G295" s="496"/>
      <c r="H295" s="496"/>
      <c r="I295" s="549"/>
      <c r="J295" s="549"/>
      <c r="K295" s="549"/>
      <c r="L295" s="549"/>
      <c r="M295" s="549"/>
      <c r="N295" s="496"/>
      <c r="O295" s="542"/>
      <c r="P295" s="542"/>
      <c r="Q295" s="542"/>
      <c r="R295" s="542"/>
      <c r="S295" s="542"/>
      <c r="T295" s="542"/>
      <c r="U295" s="542"/>
      <c r="V295" s="542"/>
      <c r="W295" s="542"/>
      <c r="X295" s="542"/>
      <c r="Y295" s="542"/>
      <c r="Z295" s="542"/>
      <c r="AA295" s="542"/>
      <c r="AB295" s="542"/>
      <c r="AC295" s="542"/>
      <c r="AD295" s="496"/>
    </row>
    <row r="296" spans="1:30" s="529" customFormat="1" ht="12" customHeight="1">
      <c r="A296" s="496"/>
      <c r="B296" s="526"/>
      <c r="C296" s="527"/>
      <c r="D296" s="528"/>
      <c r="E296" s="527"/>
      <c r="F296" s="496"/>
      <c r="G296" s="496"/>
      <c r="H296" s="496"/>
      <c r="I296" s="549"/>
      <c r="J296" s="549"/>
      <c r="K296" s="549"/>
      <c r="L296" s="549"/>
      <c r="M296" s="549"/>
      <c r="N296" s="496"/>
      <c r="O296" s="542"/>
      <c r="P296" s="542"/>
      <c r="Q296" s="542"/>
      <c r="R296" s="542"/>
      <c r="S296" s="542"/>
      <c r="T296" s="542"/>
      <c r="U296" s="542"/>
      <c r="V296" s="542"/>
      <c r="W296" s="542"/>
      <c r="X296" s="542"/>
      <c r="Y296" s="542"/>
      <c r="Z296" s="542"/>
      <c r="AA296" s="542"/>
      <c r="AB296" s="542"/>
      <c r="AC296" s="542"/>
      <c r="AD296" s="496"/>
    </row>
    <row r="297" spans="1:30" s="529" customFormat="1" ht="12" customHeight="1">
      <c r="A297" s="496"/>
      <c r="B297" s="526"/>
      <c r="C297" s="527"/>
      <c r="D297" s="528"/>
      <c r="E297" s="527"/>
      <c r="F297" s="496"/>
      <c r="G297" s="496"/>
      <c r="H297" s="496"/>
      <c r="I297" s="549"/>
      <c r="J297" s="549"/>
      <c r="K297" s="549"/>
      <c r="L297" s="549"/>
      <c r="M297" s="549"/>
      <c r="N297" s="496"/>
      <c r="O297" s="542"/>
      <c r="P297" s="542"/>
      <c r="Q297" s="542"/>
      <c r="R297" s="542"/>
      <c r="S297" s="542"/>
      <c r="T297" s="542"/>
      <c r="U297" s="542"/>
      <c r="V297" s="542"/>
      <c r="W297" s="542"/>
      <c r="X297" s="542"/>
      <c r="Y297" s="542"/>
      <c r="Z297" s="542"/>
      <c r="AA297" s="542"/>
      <c r="AB297" s="542"/>
      <c r="AC297" s="542"/>
      <c r="AD297" s="496"/>
    </row>
    <row r="298" spans="1:30" s="529" customFormat="1" ht="12" customHeight="1">
      <c r="A298" s="496"/>
      <c r="B298" s="526"/>
      <c r="C298" s="527"/>
      <c r="D298" s="528"/>
      <c r="E298" s="527"/>
      <c r="F298" s="496"/>
      <c r="G298" s="496"/>
      <c r="H298" s="496"/>
      <c r="I298" s="549"/>
      <c r="J298" s="549"/>
      <c r="K298" s="549"/>
      <c r="L298" s="549"/>
      <c r="M298" s="549"/>
      <c r="N298" s="496"/>
      <c r="O298" s="542"/>
      <c r="P298" s="542"/>
      <c r="Q298" s="542"/>
      <c r="R298" s="542"/>
      <c r="S298" s="542"/>
      <c r="T298" s="542"/>
      <c r="U298" s="542"/>
      <c r="V298" s="542"/>
      <c r="W298" s="542"/>
      <c r="X298" s="542"/>
      <c r="Y298" s="542"/>
      <c r="Z298" s="542"/>
      <c r="AA298" s="542"/>
      <c r="AB298" s="542"/>
      <c r="AC298" s="542"/>
      <c r="AD298" s="496"/>
    </row>
    <row r="299" spans="1:30" s="529" customFormat="1" ht="12" customHeight="1">
      <c r="A299" s="496"/>
      <c r="B299" s="526"/>
      <c r="C299" s="527"/>
      <c r="D299" s="528"/>
      <c r="E299" s="527"/>
      <c r="F299" s="496"/>
      <c r="G299" s="496"/>
      <c r="H299" s="496"/>
      <c r="I299" s="549"/>
      <c r="J299" s="549"/>
      <c r="K299" s="549"/>
      <c r="L299" s="549"/>
      <c r="M299" s="549"/>
      <c r="N299" s="496"/>
      <c r="O299" s="542"/>
      <c r="P299" s="542"/>
      <c r="Q299" s="542"/>
      <c r="R299" s="542"/>
      <c r="S299" s="542"/>
      <c r="T299" s="542"/>
      <c r="U299" s="542"/>
      <c r="V299" s="542"/>
      <c r="W299" s="542"/>
      <c r="X299" s="542"/>
      <c r="Y299" s="542"/>
      <c r="Z299" s="542"/>
      <c r="AA299" s="542"/>
      <c r="AB299" s="542"/>
      <c r="AC299" s="542"/>
      <c r="AD299" s="496"/>
    </row>
    <row r="300" spans="1:30" s="529" customFormat="1" ht="12" customHeight="1">
      <c r="A300" s="496"/>
      <c r="B300" s="526"/>
      <c r="C300" s="527"/>
      <c r="D300" s="528"/>
      <c r="E300" s="527"/>
      <c r="F300" s="496"/>
      <c r="G300" s="496"/>
      <c r="H300" s="496"/>
      <c r="I300" s="549"/>
      <c r="J300" s="549"/>
      <c r="K300" s="549"/>
      <c r="L300" s="549"/>
      <c r="M300" s="549"/>
      <c r="N300" s="496"/>
      <c r="O300" s="542"/>
      <c r="P300" s="542"/>
      <c r="Q300" s="542"/>
      <c r="R300" s="542"/>
      <c r="S300" s="542"/>
      <c r="T300" s="542"/>
      <c r="U300" s="542"/>
      <c r="V300" s="542"/>
      <c r="W300" s="542"/>
      <c r="X300" s="542"/>
      <c r="Y300" s="542"/>
      <c r="Z300" s="542"/>
      <c r="AA300" s="542"/>
      <c r="AB300" s="542"/>
      <c r="AC300" s="542"/>
      <c r="AD300" s="496"/>
    </row>
    <row r="301" spans="1:30" s="529" customFormat="1" ht="12" customHeight="1">
      <c r="A301" s="496"/>
      <c r="B301" s="526"/>
      <c r="C301" s="527"/>
      <c r="D301" s="528"/>
      <c r="E301" s="527"/>
      <c r="F301" s="496"/>
      <c r="G301" s="496"/>
      <c r="H301" s="496"/>
      <c r="I301" s="549"/>
      <c r="J301" s="549"/>
      <c r="K301" s="549"/>
      <c r="L301" s="549"/>
      <c r="M301" s="549"/>
      <c r="N301" s="496"/>
      <c r="O301" s="542"/>
      <c r="P301" s="542"/>
      <c r="Q301" s="542"/>
      <c r="R301" s="542"/>
      <c r="S301" s="542"/>
      <c r="T301" s="542"/>
      <c r="U301" s="542"/>
      <c r="V301" s="542"/>
      <c r="W301" s="542"/>
      <c r="X301" s="542"/>
      <c r="Y301" s="542"/>
      <c r="Z301" s="542"/>
      <c r="AA301" s="542"/>
      <c r="AB301" s="542"/>
      <c r="AC301" s="542"/>
      <c r="AD301" s="496"/>
    </row>
    <row r="302" spans="1:30" s="529" customFormat="1" ht="12" customHeight="1">
      <c r="A302" s="496"/>
      <c r="B302" s="526"/>
      <c r="C302" s="527"/>
      <c r="D302" s="528"/>
      <c r="E302" s="527"/>
      <c r="F302" s="496"/>
      <c r="G302" s="496"/>
      <c r="H302" s="496"/>
      <c r="I302" s="549"/>
      <c r="J302" s="549"/>
      <c r="K302" s="549"/>
      <c r="L302" s="549"/>
      <c r="M302" s="549"/>
      <c r="N302" s="496"/>
      <c r="O302" s="542"/>
      <c r="P302" s="542"/>
      <c r="Q302" s="542"/>
      <c r="R302" s="542"/>
      <c r="S302" s="542"/>
      <c r="T302" s="542"/>
      <c r="U302" s="542"/>
      <c r="V302" s="542"/>
      <c r="W302" s="542"/>
      <c r="X302" s="542"/>
      <c r="Y302" s="542"/>
      <c r="Z302" s="542"/>
      <c r="AA302" s="542"/>
      <c r="AB302" s="542"/>
      <c r="AC302" s="542"/>
      <c r="AD302" s="496"/>
    </row>
    <row r="303" spans="1:30" s="529" customFormat="1" ht="12" customHeight="1">
      <c r="A303" s="496"/>
      <c r="B303" s="526"/>
      <c r="C303" s="527"/>
      <c r="D303" s="528"/>
      <c r="E303" s="527"/>
      <c r="F303" s="496"/>
      <c r="G303" s="496"/>
      <c r="H303" s="496"/>
      <c r="I303" s="549"/>
      <c r="J303" s="549"/>
      <c r="K303" s="549"/>
      <c r="L303" s="549"/>
      <c r="M303" s="549"/>
      <c r="N303" s="496"/>
      <c r="O303" s="542"/>
      <c r="P303" s="542"/>
      <c r="Q303" s="542"/>
      <c r="R303" s="542"/>
      <c r="S303" s="542"/>
      <c r="T303" s="542"/>
      <c r="U303" s="542"/>
      <c r="V303" s="542"/>
      <c r="W303" s="542"/>
      <c r="X303" s="542"/>
      <c r="Y303" s="542"/>
      <c r="Z303" s="542"/>
      <c r="AA303" s="542"/>
      <c r="AB303" s="542"/>
      <c r="AC303" s="542"/>
      <c r="AD303" s="496"/>
    </row>
    <row r="304" spans="1:30" s="529" customFormat="1" ht="12" customHeight="1">
      <c r="A304" s="496"/>
      <c r="B304" s="526"/>
      <c r="C304" s="527"/>
      <c r="D304" s="528"/>
      <c r="E304" s="527"/>
      <c r="F304" s="496"/>
      <c r="G304" s="496"/>
      <c r="H304" s="496"/>
      <c r="I304" s="549"/>
      <c r="J304" s="549"/>
      <c r="K304" s="549"/>
      <c r="L304" s="549"/>
      <c r="M304" s="549"/>
      <c r="N304" s="496"/>
      <c r="O304" s="542"/>
      <c r="P304" s="542"/>
      <c r="Q304" s="542"/>
      <c r="R304" s="542"/>
      <c r="S304" s="542"/>
      <c r="T304" s="542"/>
      <c r="U304" s="542"/>
      <c r="V304" s="542"/>
      <c r="W304" s="542"/>
      <c r="X304" s="542"/>
      <c r="Y304" s="542"/>
      <c r="Z304" s="542"/>
      <c r="AA304" s="542"/>
      <c r="AB304" s="542"/>
      <c r="AC304" s="542"/>
      <c r="AD304" s="496"/>
    </row>
    <row r="305" spans="1:30" s="529" customFormat="1" ht="12" customHeight="1">
      <c r="A305" s="496"/>
      <c r="B305" s="526"/>
      <c r="C305" s="527"/>
      <c r="D305" s="528"/>
      <c r="E305" s="527"/>
      <c r="F305" s="496"/>
      <c r="G305" s="496"/>
      <c r="H305" s="496"/>
      <c r="I305" s="549"/>
      <c r="J305" s="549"/>
      <c r="K305" s="549"/>
      <c r="L305" s="549"/>
      <c r="M305" s="549"/>
      <c r="N305" s="496"/>
      <c r="O305" s="542"/>
      <c r="P305" s="542"/>
      <c r="Q305" s="542"/>
      <c r="R305" s="542"/>
      <c r="S305" s="542"/>
      <c r="T305" s="542"/>
      <c r="U305" s="542"/>
      <c r="V305" s="542"/>
      <c r="W305" s="542"/>
      <c r="X305" s="542"/>
      <c r="Y305" s="542"/>
      <c r="Z305" s="542"/>
      <c r="AA305" s="542"/>
      <c r="AB305" s="542"/>
      <c r="AC305" s="542"/>
      <c r="AD305" s="496"/>
    </row>
    <row r="306" spans="1:30" s="529" customFormat="1" ht="12" customHeight="1">
      <c r="A306" s="496"/>
      <c r="B306" s="526"/>
      <c r="C306" s="527"/>
      <c r="D306" s="528"/>
      <c r="E306" s="527"/>
      <c r="F306" s="496"/>
      <c r="G306" s="496"/>
      <c r="H306" s="496"/>
      <c r="I306" s="549"/>
      <c r="J306" s="549"/>
      <c r="K306" s="549"/>
      <c r="L306" s="549"/>
      <c r="M306" s="549"/>
      <c r="N306" s="496"/>
      <c r="O306" s="542"/>
      <c r="P306" s="542"/>
      <c r="Q306" s="542"/>
      <c r="R306" s="542"/>
      <c r="S306" s="542"/>
      <c r="T306" s="542"/>
      <c r="U306" s="542"/>
      <c r="V306" s="542"/>
      <c r="W306" s="542"/>
      <c r="X306" s="542"/>
      <c r="Y306" s="542"/>
      <c r="Z306" s="542"/>
      <c r="AA306" s="542"/>
      <c r="AB306" s="542"/>
      <c r="AC306" s="542"/>
      <c r="AD306" s="496"/>
    </row>
    <row r="307" spans="1:30" s="529" customFormat="1" ht="12" customHeight="1">
      <c r="A307" s="496"/>
      <c r="B307" s="526"/>
      <c r="C307" s="527"/>
      <c r="D307" s="528"/>
      <c r="E307" s="527"/>
      <c r="F307" s="496"/>
      <c r="G307" s="496"/>
      <c r="H307" s="496"/>
      <c r="I307" s="549"/>
      <c r="J307" s="549"/>
      <c r="K307" s="549"/>
      <c r="L307" s="549"/>
      <c r="M307" s="549"/>
      <c r="N307" s="496"/>
      <c r="O307" s="542"/>
      <c r="P307" s="542"/>
      <c r="Q307" s="542"/>
      <c r="R307" s="542"/>
      <c r="S307" s="542"/>
      <c r="T307" s="542"/>
      <c r="U307" s="542"/>
      <c r="V307" s="542"/>
      <c r="W307" s="542"/>
      <c r="X307" s="542"/>
      <c r="Y307" s="542"/>
      <c r="Z307" s="542"/>
      <c r="AA307" s="542"/>
      <c r="AB307" s="542"/>
      <c r="AC307" s="542"/>
      <c r="AD307" s="496"/>
    </row>
    <row r="308" spans="1:30" s="529" customFormat="1" ht="12" customHeight="1">
      <c r="A308" s="496"/>
      <c r="B308" s="526"/>
      <c r="C308" s="527"/>
      <c r="D308" s="528"/>
      <c r="E308" s="527"/>
      <c r="F308" s="496"/>
      <c r="G308" s="496"/>
      <c r="H308" s="496"/>
      <c r="I308" s="549"/>
      <c r="J308" s="549"/>
      <c r="K308" s="549"/>
      <c r="L308" s="549"/>
      <c r="M308" s="549"/>
      <c r="N308" s="496"/>
      <c r="O308" s="542"/>
      <c r="P308" s="542"/>
      <c r="Q308" s="542"/>
      <c r="R308" s="542"/>
      <c r="S308" s="542"/>
      <c r="T308" s="542"/>
      <c r="U308" s="542"/>
      <c r="V308" s="542"/>
      <c r="W308" s="542"/>
      <c r="X308" s="542"/>
      <c r="Y308" s="542"/>
      <c r="Z308" s="542"/>
      <c r="AA308" s="542"/>
      <c r="AB308" s="542"/>
      <c r="AC308" s="542"/>
      <c r="AD308" s="496"/>
    </row>
    <row r="309" spans="1:30" s="529" customFormat="1" ht="12" customHeight="1">
      <c r="A309" s="496"/>
      <c r="B309" s="526"/>
      <c r="C309" s="527"/>
      <c r="D309" s="528"/>
      <c r="E309" s="527"/>
      <c r="F309" s="496"/>
      <c r="G309" s="496"/>
      <c r="H309" s="496"/>
      <c r="I309" s="549"/>
      <c r="J309" s="549"/>
      <c r="K309" s="549"/>
      <c r="L309" s="549"/>
      <c r="M309" s="549"/>
      <c r="N309" s="496"/>
      <c r="O309" s="542"/>
      <c r="P309" s="542"/>
      <c r="Q309" s="542"/>
      <c r="R309" s="542"/>
      <c r="S309" s="542"/>
      <c r="T309" s="542"/>
      <c r="U309" s="542"/>
      <c r="V309" s="542"/>
      <c r="W309" s="542"/>
      <c r="X309" s="542"/>
      <c r="Y309" s="542"/>
      <c r="Z309" s="542"/>
      <c r="AA309" s="542"/>
      <c r="AB309" s="542"/>
      <c r="AC309" s="542"/>
      <c r="AD309" s="496"/>
    </row>
    <row r="310" spans="1:30" s="529" customFormat="1" ht="12" customHeight="1">
      <c r="A310" s="496"/>
      <c r="B310" s="526"/>
      <c r="C310" s="527"/>
      <c r="D310" s="528"/>
      <c r="E310" s="527"/>
      <c r="F310" s="496"/>
      <c r="G310" s="496"/>
      <c r="H310" s="496"/>
      <c r="I310" s="549"/>
      <c r="J310" s="549"/>
      <c r="K310" s="549"/>
      <c r="L310" s="549"/>
      <c r="M310" s="549"/>
      <c r="N310" s="496"/>
      <c r="O310" s="542"/>
      <c r="P310" s="542"/>
      <c r="Q310" s="542"/>
      <c r="R310" s="542"/>
      <c r="S310" s="542"/>
      <c r="T310" s="542"/>
      <c r="U310" s="542"/>
      <c r="V310" s="542"/>
      <c r="W310" s="542"/>
      <c r="X310" s="542"/>
      <c r="Y310" s="542"/>
      <c r="Z310" s="542"/>
      <c r="AA310" s="542"/>
      <c r="AB310" s="542"/>
      <c r="AC310" s="542"/>
      <c r="AD310" s="496"/>
    </row>
    <row r="311" spans="1:30" s="529" customFormat="1" ht="12" customHeight="1">
      <c r="A311" s="496"/>
      <c r="B311" s="526"/>
      <c r="C311" s="527"/>
      <c r="D311" s="528"/>
      <c r="E311" s="527"/>
      <c r="F311" s="496"/>
      <c r="G311" s="496"/>
      <c r="H311" s="496"/>
      <c r="I311" s="549"/>
      <c r="J311" s="549"/>
      <c r="K311" s="549"/>
      <c r="L311" s="549"/>
      <c r="M311" s="549"/>
      <c r="N311" s="496"/>
      <c r="O311" s="542"/>
      <c r="P311" s="542"/>
      <c r="Q311" s="542"/>
      <c r="R311" s="542"/>
      <c r="S311" s="542"/>
      <c r="T311" s="542"/>
      <c r="U311" s="542"/>
      <c r="V311" s="542"/>
      <c r="W311" s="542"/>
      <c r="X311" s="542"/>
      <c r="Y311" s="542"/>
      <c r="Z311" s="542"/>
      <c r="AA311" s="542"/>
      <c r="AB311" s="542"/>
      <c r="AC311" s="542"/>
      <c r="AD311" s="496"/>
    </row>
    <row r="312" spans="1:30" s="529" customFormat="1" ht="12" customHeight="1">
      <c r="A312" s="496"/>
      <c r="B312" s="526"/>
      <c r="C312" s="527"/>
      <c r="D312" s="528"/>
      <c r="E312" s="527"/>
      <c r="F312" s="496"/>
      <c r="G312" s="496"/>
      <c r="H312" s="496"/>
      <c r="I312" s="549"/>
      <c r="J312" s="549"/>
      <c r="K312" s="549"/>
      <c r="L312" s="549"/>
      <c r="M312" s="549"/>
      <c r="N312" s="496"/>
      <c r="O312" s="542"/>
      <c r="P312" s="542"/>
      <c r="Q312" s="542"/>
      <c r="R312" s="542"/>
      <c r="S312" s="542"/>
      <c r="T312" s="542"/>
      <c r="U312" s="542"/>
      <c r="V312" s="542"/>
      <c r="W312" s="542"/>
      <c r="X312" s="542"/>
      <c r="Y312" s="542"/>
      <c r="Z312" s="542"/>
      <c r="AA312" s="542"/>
      <c r="AB312" s="542"/>
      <c r="AC312" s="542"/>
      <c r="AD312" s="496"/>
    </row>
    <row r="313" spans="1:30" s="529" customFormat="1" ht="12" customHeight="1">
      <c r="A313" s="496"/>
      <c r="B313" s="526"/>
      <c r="C313" s="527"/>
      <c r="D313" s="528"/>
      <c r="E313" s="527"/>
      <c r="F313" s="496"/>
      <c r="G313" s="496"/>
      <c r="H313" s="496"/>
      <c r="I313" s="549"/>
      <c r="J313" s="549"/>
      <c r="K313" s="549"/>
      <c r="L313" s="549"/>
      <c r="M313" s="549"/>
      <c r="N313" s="496"/>
      <c r="O313" s="542"/>
      <c r="P313" s="542"/>
      <c r="Q313" s="542"/>
      <c r="R313" s="542"/>
      <c r="S313" s="542"/>
      <c r="T313" s="542"/>
      <c r="U313" s="542"/>
      <c r="V313" s="542"/>
      <c r="W313" s="542"/>
      <c r="X313" s="542"/>
      <c r="Y313" s="542"/>
      <c r="Z313" s="542"/>
      <c r="AA313" s="542"/>
      <c r="AB313" s="542"/>
      <c r="AC313" s="542"/>
      <c r="AD313" s="496"/>
    </row>
    <row r="314" spans="1:30" s="529" customFormat="1" ht="12" customHeight="1">
      <c r="A314" s="496"/>
      <c r="B314" s="526"/>
      <c r="C314" s="527"/>
      <c r="D314" s="528"/>
      <c r="E314" s="527"/>
      <c r="F314" s="496"/>
      <c r="G314" s="496"/>
      <c r="H314" s="496"/>
      <c r="I314" s="549"/>
      <c r="J314" s="549"/>
      <c r="K314" s="549"/>
      <c r="L314" s="549"/>
      <c r="M314" s="549"/>
      <c r="N314" s="496"/>
      <c r="O314" s="542"/>
      <c r="P314" s="542"/>
      <c r="Q314" s="542"/>
      <c r="R314" s="542"/>
      <c r="S314" s="542"/>
      <c r="T314" s="542"/>
      <c r="U314" s="542"/>
      <c r="V314" s="542"/>
      <c r="W314" s="542"/>
      <c r="X314" s="542"/>
      <c r="Y314" s="542"/>
      <c r="Z314" s="542"/>
      <c r="AA314" s="542"/>
      <c r="AB314" s="542"/>
      <c r="AC314" s="542"/>
      <c r="AD314" s="496"/>
    </row>
    <row r="315" spans="1:30" s="529" customFormat="1" ht="12" customHeight="1">
      <c r="A315" s="496"/>
      <c r="B315" s="526"/>
      <c r="C315" s="527"/>
      <c r="D315" s="528"/>
      <c r="E315" s="527"/>
      <c r="F315" s="496"/>
      <c r="G315" s="496"/>
      <c r="H315" s="496"/>
      <c r="I315" s="549"/>
      <c r="J315" s="549"/>
      <c r="K315" s="549"/>
      <c r="L315" s="549"/>
      <c r="M315" s="549"/>
      <c r="N315" s="496"/>
      <c r="O315" s="542"/>
      <c r="P315" s="542"/>
      <c r="Q315" s="542"/>
      <c r="R315" s="542"/>
      <c r="S315" s="542"/>
      <c r="T315" s="542"/>
      <c r="U315" s="542"/>
      <c r="V315" s="542"/>
      <c r="W315" s="542"/>
      <c r="X315" s="542"/>
      <c r="Y315" s="542"/>
      <c r="Z315" s="542"/>
      <c r="AA315" s="542"/>
      <c r="AB315" s="542"/>
      <c r="AC315" s="542"/>
      <c r="AD315" s="496"/>
    </row>
    <row r="316" spans="1:30" s="529" customFormat="1" ht="12" customHeight="1">
      <c r="A316" s="496"/>
      <c r="B316" s="526"/>
      <c r="C316" s="527"/>
      <c r="D316" s="528"/>
      <c r="E316" s="527"/>
      <c r="F316" s="496"/>
      <c r="G316" s="496"/>
      <c r="H316" s="496"/>
      <c r="I316" s="549"/>
      <c r="J316" s="549"/>
      <c r="K316" s="549"/>
      <c r="L316" s="549"/>
      <c r="M316" s="549"/>
      <c r="N316" s="496"/>
      <c r="O316" s="542"/>
      <c r="P316" s="542"/>
      <c r="Q316" s="542"/>
      <c r="R316" s="542"/>
      <c r="S316" s="542"/>
      <c r="T316" s="542"/>
      <c r="U316" s="542"/>
      <c r="V316" s="542"/>
      <c r="W316" s="542"/>
      <c r="X316" s="542"/>
      <c r="Y316" s="542"/>
      <c r="Z316" s="542"/>
      <c r="AA316" s="542"/>
      <c r="AB316" s="542"/>
      <c r="AC316" s="542"/>
      <c r="AD316" s="496"/>
    </row>
    <row r="317" spans="1:30" s="529" customFormat="1" ht="12" customHeight="1">
      <c r="A317" s="496"/>
      <c r="B317" s="526"/>
      <c r="C317" s="527"/>
      <c r="D317" s="528"/>
      <c r="E317" s="527"/>
      <c r="F317" s="496"/>
      <c r="G317" s="496"/>
      <c r="H317" s="496"/>
      <c r="I317" s="549"/>
      <c r="J317" s="549"/>
      <c r="K317" s="549"/>
      <c r="L317" s="549"/>
      <c r="M317" s="549"/>
      <c r="N317" s="496"/>
      <c r="O317" s="542"/>
      <c r="P317" s="542"/>
      <c r="Q317" s="542"/>
      <c r="R317" s="542"/>
      <c r="S317" s="542"/>
      <c r="T317" s="542"/>
      <c r="U317" s="542"/>
      <c r="V317" s="542"/>
      <c r="W317" s="542"/>
      <c r="X317" s="542"/>
      <c r="Y317" s="542"/>
      <c r="Z317" s="542"/>
      <c r="AA317" s="542"/>
      <c r="AB317" s="542"/>
      <c r="AC317" s="542"/>
      <c r="AD317" s="496"/>
    </row>
    <row r="318" spans="1:30" s="529" customFormat="1" ht="12" customHeight="1">
      <c r="A318" s="496"/>
      <c r="B318" s="526"/>
      <c r="C318" s="527"/>
      <c r="D318" s="528"/>
      <c r="E318" s="527"/>
      <c r="F318" s="496"/>
      <c r="G318" s="496"/>
      <c r="H318" s="496"/>
      <c r="I318" s="549"/>
      <c r="J318" s="549"/>
      <c r="K318" s="549"/>
      <c r="L318" s="549"/>
      <c r="M318" s="549"/>
      <c r="N318" s="496"/>
      <c r="O318" s="542"/>
      <c r="P318" s="542"/>
      <c r="Q318" s="542"/>
      <c r="R318" s="542"/>
      <c r="S318" s="542"/>
      <c r="T318" s="542"/>
      <c r="U318" s="542"/>
      <c r="V318" s="542"/>
      <c r="W318" s="542"/>
      <c r="X318" s="542"/>
      <c r="Y318" s="542"/>
      <c r="Z318" s="542"/>
      <c r="AA318" s="542"/>
      <c r="AB318" s="542"/>
      <c r="AC318" s="542"/>
      <c r="AD318" s="496"/>
    </row>
    <row r="319" spans="1:30" s="529" customFormat="1" ht="12" customHeight="1">
      <c r="A319" s="496"/>
      <c r="B319" s="526"/>
      <c r="C319" s="527"/>
      <c r="D319" s="528"/>
      <c r="E319" s="527"/>
      <c r="F319" s="496"/>
      <c r="G319" s="496"/>
      <c r="H319" s="496"/>
      <c r="I319" s="549"/>
      <c r="J319" s="549"/>
      <c r="K319" s="549"/>
      <c r="L319" s="549"/>
      <c r="M319" s="549"/>
      <c r="N319" s="496"/>
      <c r="O319" s="542"/>
      <c r="P319" s="542"/>
      <c r="Q319" s="542"/>
      <c r="R319" s="542"/>
      <c r="S319" s="542"/>
      <c r="T319" s="542"/>
      <c r="U319" s="542"/>
      <c r="V319" s="542"/>
      <c r="W319" s="542"/>
      <c r="X319" s="542"/>
      <c r="Y319" s="542"/>
      <c r="Z319" s="542"/>
      <c r="AA319" s="542"/>
      <c r="AB319" s="542"/>
      <c r="AC319" s="542"/>
      <c r="AD319" s="496"/>
    </row>
    <row r="320" spans="1:30" s="529" customFormat="1" ht="12" customHeight="1">
      <c r="A320" s="496"/>
      <c r="B320" s="526"/>
      <c r="C320" s="527"/>
      <c r="D320" s="528"/>
      <c r="E320" s="527"/>
      <c r="F320" s="496"/>
      <c r="G320" s="496"/>
      <c r="H320" s="496"/>
      <c r="I320" s="549"/>
      <c r="J320" s="549"/>
      <c r="K320" s="549"/>
      <c r="L320" s="549"/>
      <c r="M320" s="549"/>
      <c r="N320" s="496"/>
      <c r="O320" s="542"/>
      <c r="P320" s="542"/>
      <c r="Q320" s="542"/>
      <c r="R320" s="542"/>
      <c r="S320" s="542"/>
      <c r="T320" s="542"/>
      <c r="U320" s="542"/>
      <c r="V320" s="542"/>
      <c r="W320" s="542"/>
      <c r="X320" s="542"/>
      <c r="Y320" s="542"/>
      <c r="Z320" s="542"/>
      <c r="AA320" s="542"/>
      <c r="AB320" s="542"/>
      <c r="AC320" s="542"/>
      <c r="AD320" s="496"/>
    </row>
    <row r="321" spans="1:30" s="529" customFormat="1" ht="12" customHeight="1">
      <c r="A321" s="496"/>
      <c r="B321" s="526"/>
      <c r="C321" s="527"/>
      <c r="D321" s="528"/>
      <c r="E321" s="527"/>
      <c r="F321" s="496"/>
      <c r="G321" s="496"/>
      <c r="H321" s="496"/>
      <c r="I321" s="549"/>
      <c r="J321" s="549"/>
      <c r="K321" s="549"/>
      <c r="L321" s="549"/>
      <c r="M321" s="549"/>
      <c r="N321" s="496"/>
      <c r="O321" s="542"/>
      <c r="P321" s="542"/>
      <c r="Q321" s="542"/>
      <c r="R321" s="542"/>
      <c r="S321" s="542"/>
      <c r="T321" s="542"/>
      <c r="U321" s="542"/>
      <c r="V321" s="542"/>
      <c r="W321" s="542"/>
      <c r="X321" s="542"/>
      <c r="Y321" s="542"/>
      <c r="Z321" s="542"/>
      <c r="AA321" s="542"/>
      <c r="AB321" s="542"/>
      <c r="AC321" s="542"/>
      <c r="AD321" s="496"/>
    </row>
    <row r="322" spans="1:30" s="529" customFormat="1" ht="12" customHeight="1">
      <c r="A322" s="496"/>
      <c r="B322" s="526"/>
      <c r="C322" s="527"/>
      <c r="D322" s="528"/>
      <c r="E322" s="527"/>
      <c r="F322" s="496"/>
      <c r="G322" s="496"/>
      <c r="H322" s="496"/>
      <c r="I322" s="549"/>
      <c r="J322" s="549"/>
      <c r="K322" s="549"/>
      <c r="L322" s="549"/>
      <c r="M322" s="549"/>
      <c r="N322" s="496"/>
      <c r="O322" s="542"/>
      <c r="P322" s="542"/>
      <c r="Q322" s="542"/>
      <c r="R322" s="542"/>
      <c r="S322" s="542"/>
      <c r="T322" s="542"/>
      <c r="U322" s="542"/>
      <c r="V322" s="542"/>
      <c r="W322" s="542"/>
      <c r="X322" s="542"/>
      <c r="Y322" s="542"/>
      <c r="Z322" s="542"/>
      <c r="AA322" s="542"/>
      <c r="AB322" s="542"/>
      <c r="AC322" s="542"/>
      <c r="AD322" s="496"/>
    </row>
    <row r="323" spans="1:30" s="529" customFormat="1" ht="12" customHeight="1">
      <c r="A323" s="496"/>
      <c r="B323" s="526"/>
      <c r="C323" s="527"/>
      <c r="D323" s="528"/>
      <c r="E323" s="527"/>
      <c r="F323" s="496"/>
      <c r="G323" s="496"/>
      <c r="H323" s="496"/>
      <c r="I323" s="549"/>
      <c r="J323" s="549"/>
      <c r="K323" s="549"/>
      <c r="L323" s="549"/>
      <c r="M323" s="549"/>
      <c r="N323" s="496"/>
      <c r="O323" s="542"/>
      <c r="P323" s="542"/>
      <c r="Q323" s="542"/>
      <c r="R323" s="542"/>
      <c r="S323" s="542"/>
      <c r="T323" s="542"/>
      <c r="U323" s="542"/>
      <c r="V323" s="542"/>
      <c r="W323" s="542"/>
      <c r="X323" s="542"/>
      <c r="Y323" s="542"/>
      <c r="Z323" s="542"/>
      <c r="AA323" s="542"/>
      <c r="AB323" s="542"/>
      <c r="AC323" s="542"/>
      <c r="AD323" s="496"/>
    </row>
    <row r="324" spans="1:30" s="529" customFormat="1" ht="12" customHeight="1">
      <c r="A324" s="496"/>
      <c r="B324" s="526"/>
      <c r="C324" s="527"/>
      <c r="D324" s="528"/>
      <c r="E324" s="527"/>
      <c r="F324" s="496"/>
      <c r="G324" s="496"/>
      <c r="H324" s="496"/>
      <c r="I324" s="549"/>
      <c r="J324" s="549"/>
      <c r="K324" s="549"/>
      <c r="L324" s="549"/>
      <c r="M324" s="549"/>
      <c r="N324" s="496"/>
      <c r="O324" s="542"/>
      <c r="P324" s="542"/>
      <c r="Q324" s="542"/>
      <c r="R324" s="542"/>
      <c r="S324" s="542"/>
      <c r="T324" s="542"/>
      <c r="U324" s="542"/>
      <c r="V324" s="542"/>
      <c r="W324" s="542"/>
      <c r="X324" s="542"/>
      <c r="Y324" s="542"/>
      <c r="Z324" s="542"/>
      <c r="AA324" s="542"/>
      <c r="AB324" s="542"/>
      <c r="AC324" s="542"/>
      <c r="AD324" s="496"/>
    </row>
    <row r="325" spans="1:30" s="529" customFormat="1" ht="12" customHeight="1">
      <c r="A325" s="496"/>
      <c r="B325" s="526"/>
      <c r="C325" s="527"/>
      <c r="D325" s="528"/>
      <c r="E325" s="527"/>
      <c r="F325" s="496"/>
      <c r="G325" s="496"/>
      <c r="H325" s="496"/>
      <c r="I325" s="549"/>
      <c r="J325" s="549"/>
      <c r="K325" s="549"/>
      <c r="L325" s="549"/>
      <c r="M325" s="549"/>
      <c r="N325" s="496"/>
      <c r="O325" s="542"/>
      <c r="P325" s="542"/>
      <c r="Q325" s="542"/>
      <c r="R325" s="542"/>
      <c r="S325" s="542"/>
      <c r="T325" s="542"/>
      <c r="U325" s="542"/>
      <c r="V325" s="542"/>
      <c r="W325" s="542"/>
      <c r="X325" s="542"/>
      <c r="Y325" s="542"/>
      <c r="Z325" s="542"/>
      <c r="AA325" s="542"/>
      <c r="AB325" s="542"/>
      <c r="AC325" s="542"/>
      <c r="AD325" s="496"/>
    </row>
    <row r="326" spans="1:30" s="529" customFormat="1" ht="12" customHeight="1">
      <c r="A326" s="496"/>
      <c r="B326" s="526"/>
      <c r="C326" s="527"/>
      <c r="D326" s="528"/>
      <c r="E326" s="527"/>
      <c r="F326" s="496"/>
      <c r="G326" s="496"/>
      <c r="H326" s="496"/>
      <c r="I326" s="549"/>
      <c r="J326" s="549"/>
      <c r="K326" s="549"/>
      <c r="L326" s="549"/>
      <c r="M326" s="549"/>
      <c r="N326" s="496"/>
      <c r="O326" s="542"/>
      <c r="P326" s="542"/>
      <c r="Q326" s="542"/>
      <c r="R326" s="542"/>
      <c r="S326" s="542"/>
      <c r="T326" s="542"/>
      <c r="U326" s="542"/>
      <c r="V326" s="542"/>
      <c r="W326" s="542"/>
      <c r="X326" s="542"/>
      <c r="Y326" s="542"/>
      <c r="Z326" s="542"/>
      <c r="AA326" s="542"/>
      <c r="AB326" s="542"/>
      <c r="AC326" s="542"/>
      <c r="AD326" s="496"/>
    </row>
    <row r="327" spans="1:30" s="529" customFormat="1" ht="12" customHeight="1">
      <c r="A327" s="496"/>
      <c r="B327" s="526"/>
      <c r="C327" s="527"/>
      <c r="D327" s="528"/>
      <c r="E327" s="527"/>
      <c r="F327" s="496"/>
      <c r="G327" s="496"/>
      <c r="H327" s="496"/>
      <c r="I327" s="549"/>
      <c r="J327" s="549"/>
      <c r="K327" s="549"/>
      <c r="L327" s="549"/>
      <c r="M327" s="549"/>
      <c r="N327" s="496"/>
      <c r="O327" s="542"/>
      <c r="P327" s="542"/>
      <c r="Q327" s="542"/>
      <c r="R327" s="542"/>
      <c r="S327" s="542"/>
      <c r="T327" s="542"/>
      <c r="U327" s="542"/>
      <c r="V327" s="542"/>
      <c r="W327" s="542"/>
      <c r="X327" s="542"/>
      <c r="Y327" s="542"/>
      <c r="Z327" s="542"/>
      <c r="AA327" s="542"/>
      <c r="AB327" s="542"/>
      <c r="AC327" s="542"/>
      <c r="AD327" s="496"/>
    </row>
    <row r="328" spans="1:30" s="529" customFormat="1" ht="12" customHeight="1">
      <c r="A328" s="496"/>
      <c r="B328" s="526"/>
      <c r="C328" s="527"/>
      <c r="D328" s="528"/>
      <c r="E328" s="527"/>
      <c r="F328" s="496"/>
      <c r="G328" s="496"/>
      <c r="H328" s="496"/>
      <c r="I328" s="549"/>
      <c r="J328" s="549"/>
      <c r="K328" s="549"/>
      <c r="L328" s="549"/>
      <c r="M328" s="549"/>
      <c r="N328" s="496"/>
      <c r="O328" s="542"/>
      <c r="P328" s="542"/>
      <c r="Q328" s="542"/>
      <c r="R328" s="542"/>
      <c r="S328" s="542"/>
      <c r="T328" s="542"/>
      <c r="U328" s="542"/>
      <c r="V328" s="542"/>
      <c r="W328" s="542"/>
      <c r="X328" s="542"/>
      <c r="Y328" s="542"/>
      <c r="Z328" s="542"/>
      <c r="AA328" s="542"/>
      <c r="AB328" s="542"/>
      <c r="AC328" s="542"/>
      <c r="AD328" s="496"/>
    </row>
    <row r="329" spans="1:30" s="529" customFormat="1" ht="12" customHeight="1">
      <c r="A329" s="496"/>
      <c r="B329" s="526"/>
      <c r="C329" s="527"/>
      <c r="D329" s="528"/>
      <c r="E329" s="527"/>
      <c r="F329" s="496"/>
      <c r="G329" s="496"/>
      <c r="H329" s="496"/>
      <c r="I329" s="549"/>
      <c r="J329" s="549"/>
      <c r="K329" s="549"/>
      <c r="L329" s="549"/>
      <c r="M329" s="549"/>
      <c r="N329" s="496"/>
      <c r="O329" s="542"/>
      <c r="P329" s="542"/>
      <c r="Q329" s="542"/>
      <c r="R329" s="542"/>
      <c r="S329" s="542"/>
      <c r="T329" s="542"/>
      <c r="U329" s="542"/>
      <c r="V329" s="542"/>
      <c r="W329" s="542"/>
      <c r="X329" s="542"/>
      <c r="Y329" s="542"/>
      <c r="Z329" s="542"/>
      <c r="AA329" s="542"/>
      <c r="AB329" s="542"/>
      <c r="AC329" s="542"/>
      <c r="AD329" s="496"/>
    </row>
    <row r="330" spans="1:30" s="529" customFormat="1" ht="12" customHeight="1">
      <c r="A330" s="496"/>
      <c r="B330" s="526"/>
      <c r="C330" s="527"/>
      <c r="D330" s="528"/>
      <c r="E330" s="527"/>
      <c r="F330" s="496"/>
      <c r="G330" s="496"/>
      <c r="H330" s="496"/>
      <c r="I330" s="549"/>
      <c r="J330" s="549"/>
      <c r="K330" s="549"/>
      <c r="L330" s="549"/>
      <c r="M330" s="549"/>
      <c r="N330" s="496"/>
      <c r="O330" s="542"/>
      <c r="P330" s="542"/>
      <c r="Q330" s="542"/>
      <c r="R330" s="542"/>
      <c r="S330" s="542"/>
      <c r="T330" s="542"/>
      <c r="U330" s="542"/>
      <c r="V330" s="542"/>
      <c r="W330" s="542"/>
      <c r="X330" s="542"/>
      <c r="Y330" s="542"/>
      <c r="Z330" s="542"/>
      <c r="AA330" s="542"/>
      <c r="AB330" s="542"/>
      <c r="AC330" s="542"/>
      <c r="AD330" s="496"/>
    </row>
    <row r="331" spans="1:30" s="529" customFormat="1" ht="12" customHeight="1">
      <c r="A331" s="496"/>
      <c r="B331" s="526"/>
      <c r="C331" s="527"/>
      <c r="D331" s="528"/>
      <c r="E331" s="527"/>
      <c r="F331" s="496"/>
      <c r="G331" s="496"/>
      <c r="H331" s="496"/>
      <c r="I331" s="549"/>
      <c r="J331" s="549"/>
      <c r="K331" s="549"/>
      <c r="L331" s="549"/>
      <c r="M331" s="549"/>
      <c r="N331" s="496"/>
      <c r="O331" s="542"/>
      <c r="P331" s="542"/>
      <c r="Q331" s="542"/>
      <c r="R331" s="542"/>
      <c r="S331" s="542"/>
      <c r="T331" s="542"/>
      <c r="U331" s="542"/>
      <c r="V331" s="542"/>
      <c r="W331" s="542"/>
      <c r="X331" s="542"/>
      <c r="Y331" s="542"/>
      <c r="Z331" s="542"/>
      <c r="AA331" s="542"/>
      <c r="AB331" s="542"/>
      <c r="AC331" s="542"/>
      <c r="AD331" s="496"/>
    </row>
    <row r="332" spans="1:30" s="529" customFormat="1" ht="12" customHeight="1">
      <c r="A332" s="496"/>
      <c r="B332" s="526"/>
      <c r="C332" s="527"/>
      <c r="D332" s="528"/>
      <c r="E332" s="527"/>
      <c r="F332" s="496"/>
      <c r="G332" s="496"/>
      <c r="H332" s="496"/>
      <c r="I332" s="549"/>
      <c r="J332" s="549"/>
      <c r="K332" s="549"/>
      <c r="L332" s="549"/>
      <c r="M332" s="549"/>
      <c r="N332" s="496"/>
      <c r="O332" s="542"/>
      <c r="P332" s="542"/>
      <c r="Q332" s="542"/>
      <c r="R332" s="542"/>
      <c r="S332" s="542"/>
      <c r="T332" s="542"/>
      <c r="U332" s="542"/>
      <c r="V332" s="542"/>
      <c r="W332" s="542"/>
      <c r="X332" s="542"/>
      <c r="Y332" s="542"/>
      <c r="Z332" s="542"/>
      <c r="AA332" s="542"/>
      <c r="AB332" s="542"/>
      <c r="AC332" s="542"/>
      <c r="AD332" s="496"/>
    </row>
    <row r="333" spans="1:30" s="529" customFormat="1" ht="12" customHeight="1">
      <c r="A333" s="496"/>
      <c r="B333" s="526"/>
      <c r="C333" s="527"/>
      <c r="D333" s="528"/>
      <c r="E333" s="527"/>
      <c r="F333" s="496"/>
      <c r="G333" s="496"/>
      <c r="H333" s="496"/>
      <c r="I333" s="549"/>
      <c r="J333" s="549"/>
      <c r="K333" s="549"/>
      <c r="L333" s="549"/>
      <c r="M333" s="549"/>
      <c r="N333" s="496"/>
      <c r="O333" s="542"/>
      <c r="P333" s="542"/>
      <c r="Q333" s="542"/>
      <c r="R333" s="542"/>
      <c r="S333" s="542"/>
      <c r="T333" s="542"/>
      <c r="U333" s="542"/>
      <c r="V333" s="542"/>
      <c r="W333" s="542"/>
      <c r="X333" s="542"/>
      <c r="Y333" s="542"/>
      <c r="Z333" s="542"/>
      <c r="AA333" s="542"/>
      <c r="AB333" s="542"/>
      <c r="AC333" s="542"/>
      <c r="AD333" s="496"/>
    </row>
    <row r="334" spans="1:30" s="529" customFormat="1" ht="12" customHeight="1">
      <c r="A334" s="496"/>
      <c r="B334" s="526"/>
      <c r="C334" s="527"/>
      <c r="D334" s="528"/>
      <c r="E334" s="527"/>
      <c r="F334" s="496"/>
      <c r="G334" s="496"/>
      <c r="H334" s="496"/>
      <c r="I334" s="549"/>
      <c r="J334" s="549"/>
      <c r="K334" s="549"/>
      <c r="L334" s="549"/>
      <c r="M334" s="549"/>
      <c r="N334" s="496"/>
      <c r="O334" s="542"/>
      <c r="P334" s="542"/>
      <c r="Q334" s="542"/>
      <c r="R334" s="542"/>
      <c r="S334" s="542"/>
      <c r="T334" s="542"/>
      <c r="U334" s="542"/>
      <c r="V334" s="542"/>
      <c r="W334" s="542"/>
      <c r="X334" s="542"/>
      <c r="Y334" s="542"/>
      <c r="Z334" s="542"/>
      <c r="AA334" s="542"/>
      <c r="AB334" s="542"/>
      <c r="AC334" s="542"/>
      <c r="AD334" s="496"/>
    </row>
    <row r="335" spans="1:30" s="529" customFormat="1" ht="12" customHeight="1">
      <c r="A335" s="496"/>
      <c r="B335" s="526"/>
      <c r="C335" s="527"/>
      <c r="D335" s="528"/>
      <c r="E335" s="527"/>
      <c r="F335" s="496"/>
      <c r="G335" s="496"/>
      <c r="H335" s="496"/>
      <c r="I335" s="549"/>
      <c r="J335" s="549"/>
      <c r="K335" s="549"/>
      <c r="L335" s="549"/>
      <c r="M335" s="549"/>
      <c r="N335" s="496"/>
      <c r="O335" s="542"/>
      <c r="P335" s="542"/>
      <c r="Q335" s="542"/>
      <c r="R335" s="542"/>
      <c r="S335" s="542"/>
      <c r="T335" s="542"/>
      <c r="U335" s="542"/>
      <c r="V335" s="542"/>
      <c r="W335" s="542"/>
      <c r="X335" s="542"/>
      <c r="Y335" s="542"/>
      <c r="Z335" s="542"/>
      <c r="AA335" s="542"/>
      <c r="AB335" s="542"/>
      <c r="AC335" s="542"/>
      <c r="AD335" s="496"/>
    </row>
    <row r="336" spans="1:30" s="529" customFormat="1" ht="12" customHeight="1">
      <c r="A336" s="496"/>
      <c r="B336" s="526"/>
      <c r="C336" s="527"/>
      <c r="D336" s="528"/>
      <c r="E336" s="527"/>
      <c r="F336" s="496"/>
      <c r="G336" s="496"/>
      <c r="H336" s="496"/>
      <c r="I336" s="549"/>
      <c r="J336" s="549"/>
      <c r="K336" s="549"/>
      <c r="L336" s="549"/>
      <c r="M336" s="549"/>
      <c r="N336" s="496"/>
      <c r="O336" s="542"/>
      <c r="P336" s="542"/>
      <c r="Q336" s="542"/>
      <c r="R336" s="542"/>
      <c r="S336" s="542"/>
      <c r="T336" s="542"/>
      <c r="U336" s="542"/>
      <c r="V336" s="542"/>
      <c r="W336" s="542"/>
      <c r="X336" s="542"/>
      <c r="Y336" s="542"/>
      <c r="Z336" s="542"/>
      <c r="AA336" s="542"/>
      <c r="AB336" s="542"/>
      <c r="AC336" s="542"/>
      <c r="AD336" s="496"/>
    </row>
    <row r="337" spans="1:30" s="529" customFormat="1" ht="12" customHeight="1">
      <c r="A337" s="496"/>
      <c r="B337" s="526"/>
      <c r="C337" s="527"/>
      <c r="D337" s="528"/>
      <c r="E337" s="527"/>
      <c r="F337" s="496"/>
      <c r="G337" s="496"/>
      <c r="H337" s="496"/>
      <c r="I337" s="549"/>
      <c r="J337" s="549"/>
      <c r="K337" s="549"/>
      <c r="L337" s="549"/>
      <c r="M337" s="549"/>
      <c r="N337" s="496"/>
      <c r="O337" s="542"/>
      <c r="P337" s="542"/>
      <c r="Q337" s="542"/>
      <c r="R337" s="542"/>
      <c r="S337" s="542"/>
      <c r="T337" s="542"/>
      <c r="U337" s="542"/>
      <c r="V337" s="542"/>
      <c r="W337" s="542"/>
      <c r="X337" s="542"/>
      <c r="Y337" s="542"/>
      <c r="Z337" s="542"/>
      <c r="AA337" s="542"/>
      <c r="AB337" s="542"/>
      <c r="AC337" s="542"/>
      <c r="AD337" s="496"/>
    </row>
    <row r="338" spans="1:30" s="529" customFormat="1" ht="12" customHeight="1">
      <c r="A338" s="496"/>
      <c r="B338" s="526"/>
      <c r="C338" s="527"/>
      <c r="D338" s="528"/>
      <c r="E338" s="527"/>
      <c r="F338" s="496"/>
      <c r="G338" s="496"/>
      <c r="H338" s="496"/>
      <c r="I338" s="549"/>
      <c r="J338" s="549"/>
      <c r="K338" s="549"/>
      <c r="L338" s="549"/>
      <c r="M338" s="549"/>
      <c r="N338" s="496"/>
      <c r="O338" s="542"/>
      <c r="P338" s="542"/>
      <c r="Q338" s="542"/>
      <c r="R338" s="542"/>
      <c r="S338" s="542"/>
      <c r="T338" s="542"/>
      <c r="U338" s="542"/>
      <c r="V338" s="542"/>
      <c r="W338" s="542"/>
      <c r="X338" s="542"/>
      <c r="Y338" s="542"/>
      <c r="Z338" s="542"/>
      <c r="AA338" s="542"/>
      <c r="AB338" s="542"/>
      <c r="AC338" s="542"/>
      <c r="AD338" s="496"/>
    </row>
    <row r="339" spans="1:30" s="529" customFormat="1" ht="12" customHeight="1">
      <c r="A339" s="496"/>
      <c r="B339" s="526"/>
      <c r="C339" s="527"/>
      <c r="D339" s="528"/>
      <c r="E339" s="527"/>
      <c r="F339" s="496"/>
      <c r="G339" s="496"/>
      <c r="H339" s="496"/>
      <c r="I339" s="549"/>
      <c r="J339" s="549"/>
      <c r="K339" s="549"/>
      <c r="L339" s="549"/>
      <c r="M339" s="549"/>
      <c r="N339" s="496"/>
      <c r="O339" s="542"/>
      <c r="P339" s="542"/>
      <c r="Q339" s="542"/>
      <c r="R339" s="542"/>
      <c r="S339" s="542"/>
      <c r="T339" s="542"/>
      <c r="U339" s="542"/>
      <c r="V339" s="542"/>
      <c r="W339" s="542"/>
      <c r="X339" s="542"/>
      <c r="Y339" s="542"/>
      <c r="Z339" s="542"/>
      <c r="AA339" s="542"/>
      <c r="AB339" s="542"/>
      <c r="AC339" s="542"/>
      <c r="AD339" s="496"/>
    </row>
    <row r="340" spans="1:30" s="529" customFormat="1" ht="12" customHeight="1">
      <c r="A340" s="496"/>
      <c r="B340" s="526"/>
      <c r="C340" s="527"/>
      <c r="D340" s="528"/>
      <c r="E340" s="527"/>
      <c r="F340" s="496"/>
      <c r="G340" s="496"/>
      <c r="H340" s="496"/>
      <c r="I340" s="549"/>
      <c r="J340" s="549"/>
      <c r="K340" s="549"/>
      <c r="L340" s="549"/>
      <c r="M340" s="549"/>
      <c r="N340" s="496"/>
      <c r="O340" s="542"/>
      <c r="P340" s="542"/>
      <c r="Q340" s="542"/>
      <c r="R340" s="542"/>
      <c r="S340" s="542"/>
      <c r="T340" s="542"/>
      <c r="U340" s="542"/>
      <c r="V340" s="542"/>
      <c r="W340" s="542"/>
      <c r="X340" s="542"/>
      <c r="Y340" s="542"/>
      <c r="Z340" s="542"/>
      <c r="AA340" s="542"/>
      <c r="AB340" s="542"/>
      <c r="AC340" s="542"/>
      <c r="AD340" s="496"/>
    </row>
    <row r="341" spans="1:30" s="529" customFormat="1" ht="12" customHeight="1">
      <c r="A341" s="496"/>
      <c r="B341" s="526"/>
      <c r="C341" s="527"/>
      <c r="D341" s="528"/>
      <c r="E341" s="527"/>
      <c r="F341" s="496"/>
      <c r="G341" s="496"/>
      <c r="H341" s="496"/>
      <c r="I341" s="549"/>
      <c r="J341" s="549"/>
      <c r="K341" s="549"/>
      <c r="L341" s="549"/>
      <c r="M341" s="549"/>
      <c r="N341" s="496"/>
      <c r="O341" s="542"/>
      <c r="P341" s="542"/>
      <c r="Q341" s="542"/>
      <c r="R341" s="542"/>
      <c r="S341" s="542"/>
      <c r="T341" s="542"/>
      <c r="U341" s="542"/>
      <c r="V341" s="542"/>
      <c r="W341" s="542"/>
      <c r="X341" s="542"/>
      <c r="Y341" s="542"/>
      <c r="Z341" s="542"/>
      <c r="AA341" s="542"/>
      <c r="AB341" s="542"/>
      <c r="AC341" s="542"/>
      <c r="AD341" s="496"/>
    </row>
    <row r="342" spans="1:30" s="529" customFormat="1" ht="12" customHeight="1">
      <c r="A342" s="496"/>
      <c r="B342" s="526"/>
      <c r="C342" s="527"/>
      <c r="D342" s="528"/>
      <c r="E342" s="527"/>
      <c r="F342" s="496"/>
      <c r="G342" s="496"/>
      <c r="H342" s="496"/>
      <c r="I342" s="549"/>
      <c r="J342" s="549"/>
      <c r="K342" s="549"/>
      <c r="L342" s="549"/>
      <c r="M342" s="549"/>
      <c r="N342" s="496"/>
      <c r="O342" s="542"/>
      <c r="P342" s="542"/>
      <c r="Q342" s="542"/>
      <c r="R342" s="542"/>
      <c r="S342" s="542"/>
      <c r="T342" s="542"/>
      <c r="U342" s="542"/>
      <c r="V342" s="542"/>
      <c r="W342" s="542"/>
      <c r="X342" s="542"/>
      <c r="Y342" s="542"/>
      <c r="Z342" s="542"/>
      <c r="AA342" s="542"/>
      <c r="AB342" s="542"/>
      <c r="AC342" s="542"/>
      <c r="AD342" s="496"/>
    </row>
    <row r="343" spans="1:30" s="529" customFormat="1" ht="12" customHeight="1">
      <c r="A343" s="496"/>
      <c r="B343" s="526"/>
      <c r="C343" s="527"/>
      <c r="D343" s="528"/>
      <c r="E343" s="527"/>
      <c r="F343" s="496"/>
      <c r="G343" s="496"/>
      <c r="H343" s="496"/>
      <c r="I343" s="549"/>
      <c r="J343" s="549"/>
      <c r="K343" s="549"/>
      <c r="L343" s="549"/>
      <c r="M343" s="549"/>
      <c r="N343" s="496"/>
      <c r="O343" s="542"/>
      <c r="P343" s="542"/>
      <c r="Q343" s="542"/>
      <c r="R343" s="542"/>
      <c r="S343" s="542"/>
      <c r="T343" s="542"/>
      <c r="U343" s="542"/>
      <c r="V343" s="542"/>
      <c r="W343" s="542"/>
      <c r="X343" s="542"/>
      <c r="Y343" s="542"/>
      <c r="Z343" s="542"/>
      <c r="AA343" s="542"/>
      <c r="AB343" s="542"/>
      <c r="AC343" s="542"/>
      <c r="AD343" s="496"/>
    </row>
    <row r="344" spans="1:30" s="529" customFormat="1" ht="12" customHeight="1">
      <c r="A344" s="496"/>
      <c r="B344" s="526"/>
      <c r="C344" s="527"/>
      <c r="D344" s="528"/>
      <c r="E344" s="527"/>
      <c r="F344" s="496"/>
      <c r="G344" s="496"/>
      <c r="H344" s="496"/>
      <c r="I344" s="549"/>
      <c r="J344" s="549"/>
      <c r="K344" s="549"/>
      <c r="L344" s="549"/>
      <c r="M344" s="549"/>
      <c r="N344" s="496"/>
      <c r="O344" s="542"/>
      <c r="P344" s="542"/>
      <c r="Q344" s="542"/>
      <c r="R344" s="542"/>
      <c r="S344" s="542"/>
      <c r="T344" s="542"/>
      <c r="U344" s="542"/>
      <c r="V344" s="542"/>
      <c r="W344" s="542"/>
      <c r="X344" s="542"/>
      <c r="Y344" s="542"/>
      <c r="Z344" s="542"/>
      <c r="AA344" s="542"/>
      <c r="AB344" s="542"/>
      <c r="AC344" s="542"/>
      <c r="AD344" s="496"/>
    </row>
    <row r="345" spans="1:30" s="529" customFormat="1" ht="12" customHeight="1">
      <c r="A345" s="496"/>
      <c r="B345" s="526"/>
      <c r="C345" s="527"/>
      <c r="D345" s="528"/>
      <c r="E345" s="527"/>
      <c r="F345" s="496"/>
      <c r="G345" s="496"/>
      <c r="H345" s="496"/>
      <c r="I345" s="549"/>
      <c r="J345" s="549"/>
      <c r="K345" s="549"/>
      <c r="L345" s="549"/>
      <c r="M345" s="549"/>
      <c r="N345" s="496"/>
      <c r="O345" s="542"/>
      <c r="P345" s="542"/>
      <c r="Q345" s="542"/>
      <c r="R345" s="542"/>
      <c r="S345" s="542"/>
      <c r="T345" s="542"/>
      <c r="U345" s="542"/>
      <c r="V345" s="542"/>
      <c r="W345" s="542"/>
      <c r="X345" s="542"/>
      <c r="Y345" s="542"/>
      <c r="Z345" s="542"/>
      <c r="AA345" s="542"/>
      <c r="AB345" s="542"/>
      <c r="AC345" s="542"/>
      <c r="AD345" s="496"/>
    </row>
    <row r="346" spans="1:30" s="529" customFormat="1" ht="12" customHeight="1">
      <c r="A346" s="496"/>
      <c r="B346" s="526"/>
      <c r="C346" s="527"/>
      <c r="D346" s="528"/>
      <c r="E346" s="527"/>
      <c r="F346" s="496"/>
      <c r="G346" s="496"/>
      <c r="H346" s="496"/>
      <c r="I346" s="549"/>
      <c r="J346" s="549"/>
      <c r="K346" s="549"/>
      <c r="L346" s="549"/>
      <c r="M346" s="549"/>
      <c r="N346" s="496"/>
      <c r="O346" s="542"/>
      <c r="P346" s="542"/>
      <c r="Q346" s="542"/>
      <c r="R346" s="542"/>
      <c r="S346" s="542"/>
      <c r="T346" s="542"/>
      <c r="U346" s="542"/>
      <c r="V346" s="542"/>
      <c r="W346" s="542"/>
      <c r="X346" s="542"/>
      <c r="Y346" s="542"/>
      <c r="Z346" s="542"/>
      <c r="AA346" s="542"/>
      <c r="AB346" s="542"/>
      <c r="AC346" s="542"/>
      <c r="AD346" s="496"/>
    </row>
    <row r="347" spans="1:30" s="529" customFormat="1" ht="12" customHeight="1">
      <c r="A347" s="496"/>
      <c r="B347" s="526"/>
      <c r="C347" s="527"/>
      <c r="D347" s="528"/>
      <c r="E347" s="527"/>
      <c r="F347" s="496"/>
      <c r="G347" s="496"/>
      <c r="H347" s="496"/>
      <c r="I347" s="549"/>
      <c r="J347" s="549"/>
      <c r="K347" s="549"/>
      <c r="L347" s="549"/>
      <c r="M347" s="549"/>
      <c r="N347" s="496"/>
      <c r="O347" s="542"/>
      <c r="P347" s="542"/>
      <c r="Q347" s="542"/>
      <c r="R347" s="542"/>
      <c r="S347" s="542"/>
      <c r="T347" s="542"/>
      <c r="U347" s="542"/>
      <c r="V347" s="542"/>
      <c r="W347" s="542"/>
      <c r="X347" s="542"/>
      <c r="Y347" s="542"/>
      <c r="Z347" s="542"/>
      <c r="AA347" s="542"/>
      <c r="AB347" s="542"/>
      <c r="AC347" s="542"/>
      <c r="AD347" s="496"/>
    </row>
    <row r="348" spans="1:30" s="529" customFormat="1" ht="12" customHeight="1">
      <c r="A348" s="496"/>
      <c r="B348" s="526"/>
      <c r="C348" s="527"/>
      <c r="D348" s="528"/>
      <c r="E348" s="527"/>
      <c r="F348" s="496"/>
      <c r="G348" s="496"/>
      <c r="H348" s="496"/>
      <c r="I348" s="549"/>
      <c r="J348" s="549"/>
      <c r="K348" s="549"/>
      <c r="L348" s="549"/>
      <c r="M348" s="549"/>
      <c r="N348" s="496"/>
      <c r="O348" s="542"/>
      <c r="P348" s="542"/>
      <c r="Q348" s="542"/>
      <c r="R348" s="542"/>
      <c r="S348" s="542"/>
      <c r="T348" s="542"/>
      <c r="U348" s="542"/>
      <c r="V348" s="542"/>
      <c r="W348" s="542"/>
      <c r="X348" s="542"/>
      <c r="Y348" s="542"/>
      <c r="Z348" s="542"/>
      <c r="AA348" s="542"/>
      <c r="AB348" s="542"/>
      <c r="AC348" s="542"/>
      <c r="AD348" s="496"/>
    </row>
    <row r="349" spans="1:30" s="529" customFormat="1" ht="12" customHeight="1">
      <c r="A349" s="496"/>
      <c r="B349" s="526"/>
      <c r="C349" s="527"/>
      <c r="D349" s="528"/>
      <c r="E349" s="527"/>
      <c r="F349" s="496"/>
      <c r="G349" s="496"/>
      <c r="H349" s="496"/>
      <c r="I349" s="549"/>
      <c r="J349" s="549"/>
      <c r="K349" s="549"/>
      <c r="L349" s="549"/>
      <c r="M349" s="549"/>
      <c r="N349" s="496"/>
      <c r="O349" s="542"/>
      <c r="P349" s="542"/>
      <c r="Q349" s="542"/>
      <c r="R349" s="542"/>
      <c r="S349" s="542"/>
      <c r="T349" s="542"/>
      <c r="U349" s="542"/>
      <c r="V349" s="542"/>
      <c r="W349" s="542"/>
      <c r="X349" s="542"/>
      <c r="Y349" s="542"/>
      <c r="Z349" s="542"/>
      <c r="AA349" s="542"/>
      <c r="AB349" s="542"/>
      <c r="AC349" s="542"/>
      <c r="AD349" s="496"/>
    </row>
    <row r="350" spans="1:30" s="529" customFormat="1" ht="12" customHeight="1">
      <c r="A350" s="496"/>
      <c r="B350" s="526"/>
      <c r="C350" s="527"/>
      <c r="D350" s="528"/>
      <c r="E350" s="527"/>
      <c r="F350" s="496"/>
      <c r="G350" s="496"/>
      <c r="H350" s="496"/>
      <c r="I350" s="549"/>
      <c r="J350" s="549"/>
      <c r="K350" s="549"/>
      <c r="L350" s="549"/>
      <c r="M350" s="549"/>
      <c r="N350" s="496"/>
      <c r="O350" s="542"/>
      <c r="P350" s="542"/>
      <c r="Q350" s="542"/>
      <c r="R350" s="542"/>
      <c r="S350" s="542"/>
      <c r="T350" s="542"/>
      <c r="U350" s="542"/>
      <c r="V350" s="542"/>
      <c r="W350" s="542"/>
      <c r="X350" s="542"/>
      <c r="Y350" s="542"/>
      <c r="Z350" s="542"/>
      <c r="AA350" s="542"/>
      <c r="AB350" s="542"/>
      <c r="AC350" s="542"/>
      <c r="AD350" s="496"/>
    </row>
    <row r="351" spans="1:30" s="529" customFormat="1" ht="12" customHeight="1">
      <c r="A351" s="496"/>
      <c r="B351" s="526"/>
      <c r="C351" s="527"/>
      <c r="D351" s="528"/>
      <c r="E351" s="527"/>
      <c r="F351" s="496"/>
      <c r="G351" s="496"/>
      <c r="H351" s="496"/>
      <c r="I351" s="549"/>
      <c r="J351" s="549"/>
      <c r="K351" s="549"/>
      <c r="L351" s="549"/>
      <c r="M351" s="549"/>
      <c r="N351" s="496"/>
      <c r="O351" s="542"/>
      <c r="P351" s="542"/>
      <c r="Q351" s="542"/>
      <c r="R351" s="542"/>
      <c r="S351" s="542"/>
      <c r="T351" s="542"/>
      <c r="U351" s="542"/>
      <c r="V351" s="542"/>
      <c r="W351" s="542"/>
      <c r="X351" s="542"/>
      <c r="Y351" s="542"/>
      <c r="Z351" s="542"/>
      <c r="AA351" s="542"/>
      <c r="AB351" s="542"/>
      <c r="AC351" s="542"/>
      <c r="AD351" s="496"/>
    </row>
    <row r="352" spans="1:30" s="529" customFormat="1" ht="12" customHeight="1">
      <c r="A352" s="496"/>
      <c r="B352" s="526"/>
      <c r="C352" s="527"/>
      <c r="D352" s="528"/>
      <c r="E352" s="527"/>
      <c r="F352" s="496"/>
      <c r="G352" s="496"/>
      <c r="H352" s="496"/>
      <c r="I352" s="549"/>
      <c r="J352" s="549"/>
      <c r="K352" s="549"/>
      <c r="L352" s="549"/>
      <c r="M352" s="549"/>
      <c r="N352" s="496"/>
      <c r="O352" s="542"/>
      <c r="P352" s="542"/>
      <c r="Q352" s="542"/>
      <c r="R352" s="542"/>
      <c r="S352" s="542"/>
      <c r="T352" s="542"/>
      <c r="U352" s="542"/>
      <c r="V352" s="542"/>
      <c r="W352" s="542"/>
      <c r="X352" s="542"/>
      <c r="Y352" s="542"/>
      <c r="Z352" s="542"/>
      <c r="AA352" s="542"/>
      <c r="AB352" s="542"/>
      <c r="AC352" s="542"/>
      <c r="AD352" s="496"/>
    </row>
    <row r="353" spans="1:30" s="529" customFormat="1" ht="12" customHeight="1">
      <c r="A353" s="496"/>
      <c r="B353" s="526"/>
      <c r="C353" s="527"/>
      <c r="D353" s="528"/>
      <c r="E353" s="527"/>
      <c r="F353" s="496"/>
      <c r="G353" s="496"/>
      <c r="H353" s="496"/>
      <c r="I353" s="549"/>
      <c r="J353" s="549"/>
      <c r="K353" s="549"/>
      <c r="L353" s="549"/>
      <c r="M353" s="549"/>
      <c r="N353" s="496"/>
      <c r="O353" s="542"/>
      <c r="P353" s="542"/>
      <c r="Q353" s="542"/>
      <c r="R353" s="542"/>
      <c r="S353" s="542"/>
      <c r="T353" s="542"/>
      <c r="U353" s="542"/>
      <c r="V353" s="542"/>
      <c r="W353" s="542"/>
      <c r="X353" s="542"/>
      <c r="Y353" s="542"/>
      <c r="Z353" s="542"/>
      <c r="AA353" s="542"/>
      <c r="AB353" s="542"/>
      <c r="AC353" s="542"/>
      <c r="AD353" s="496"/>
    </row>
    <row r="354" spans="1:30" s="529" customFormat="1" ht="12" customHeight="1">
      <c r="A354" s="496"/>
      <c r="B354" s="526"/>
      <c r="C354" s="527"/>
      <c r="D354" s="528"/>
      <c r="E354" s="527"/>
      <c r="F354" s="496"/>
      <c r="G354" s="496"/>
      <c r="H354" s="496"/>
      <c r="I354" s="549"/>
      <c r="J354" s="549"/>
      <c r="K354" s="549"/>
      <c r="L354" s="549"/>
      <c r="M354" s="549"/>
      <c r="N354" s="496"/>
      <c r="O354" s="542"/>
      <c r="P354" s="542"/>
      <c r="Q354" s="542"/>
      <c r="R354" s="542"/>
      <c r="S354" s="542"/>
      <c r="T354" s="542"/>
      <c r="U354" s="542"/>
      <c r="V354" s="542"/>
      <c r="W354" s="542"/>
      <c r="X354" s="542"/>
      <c r="Y354" s="542"/>
      <c r="Z354" s="542"/>
      <c r="AA354" s="542"/>
      <c r="AB354" s="542"/>
      <c r="AC354" s="542"/>
      <c r="AD354" s="496"/>
    </row>
    <row r="355" spans="1:30" s="529" customFormat="1" ht="12" customHeight="1">
      <c r="A355" s="496"/>
      <c r="B355" s="526"/>
      <c r="C355" s="527"/>
      <c r="D355" s="528"/>
      <c r="E355" s="527"/>
      <c r="F355" s="496"/>
      <c r="G355" s="496"/>
      <c r="H355" s="496"/>
      <c r="I355" s="549"/>
      <c r="J355" s="549"/>
      <c r="K355" s="549"/>
      <c r="L355" s="549"/>
      <c r="M355" s="549"/>
      <c r="N355" s="496"/>
      <c r="O355" s="542"/>
      <c r="P355" s="542"/>
      <c r="Q355" s="542"/>
      <c r="R355" s="542"/>
      <c r="S355" s="542"/>
      <c r="T355" s="542"/>
      <c r="U355" s="542"/>
      <c r="V355" s="542"/>
      <c r="W355" s="542"/>
      <c r="X355" s="542"/>
      <c r="Y355" s="542"/>
      <c r="Z355" s="542"/>
      <c r="AA355" s="542"/>
      <c r="AB355" s="542"/>
      <c r="AC355" s="542"/>
      <c r="AD355" s="496"/>
    </row>
    <row r="356" spans="1:30" s="529" customFormat="1" ht="12" customHeight="1">
      <c r="A356" s="496"/>
      <c r="B356" s="526"/>
      <c r="C356" s="527"/>
      <c r="D356" s="528"/>
      <c r="E356" s="527"/>
      <c r="F356" s="496"/>
      <c r="G356" s="496"/>
      <c r="H356" s="496"/>
      <c r="I356" s="549"/>
      <c r="J356" s="549"/>
      <c r="K356" s="549"/>
      <c r="L356" s="549"/>
      <c r="M356" s="549"/>
      <c r="N356" s="496"/>
      <c r="O356" s="542"/>
      <c r="P356" s="542"/>
      <c r="Q356" s="542"/>
      <c r="R356" s="542"/>
      <c r="S356" s="542"/>
      <c r="T356" s="542"/>
      <c r="U356" s="542"/>
      <c r="V356" s="542"/>
      <c r="W356" s="542"/>
      <c r="X356" s="542"/>
      <c r="Y356" s="542"/>
      <c r="Z356" s="542"/>
      <c r="AA356" s="542"/>
      <c r="AB356" s="542"/>
      <c r="AC356" s="542"/>
      <c r="AD356" s="496"/>
    </row>
    <row r="357" spans="1:30" s="529" customFormat="1" ht="12" customHeight="1">
      <c r="A357" s="496"/>
      <c r="B357" s="526"/>
      <c r="C357" s="527"/>
      <c r="D357" s="528"/>
      <c r="E357" s="527"/>
      <c r="F357" s="496"/>
      <c r="G357" s="496"/>
      <c r="H357" s="496"/>
      <c r="I357" s="549"/>
      <c r="J357" s="549"/>
      <c r="K357" s="549"/>
      <c r="L357" s="549"/>
      <c r="M357" s="549"/>
      <c r="N357" s="496"/>
      <c r="O357" s="542"/>
      <c r="P357" s="542"/>
      <c r="Q357" s="542"/>
      <c r="R357" s="542"/>
      <c r="S357" s="542"/>
      <c r="T357" s="542"/>
      <c r="U357" s="542"/>
      <c r="V357" s="542"/>
      <c r="W357" s="542"/>
      <c r="X357" s="542"/>
      <c r="Y357" s="542"/>
      <c r="Z357" s="542"/>
      <c r="AA357" s="542"/>
      <c r="AB357" s="542"/>
      <c r="AC357" s="542"/>
      <c r="AD357" s="496"/>
    </row>
    <row r="358" spans="1:30" s="529" customFormat="1" ht="12" customHeight="1">
      <c r="A358" s="496"/>
      <c r="B358" s="526"/>
      <c r="C358" s="527"/>
      <c r="D358" s="528"/>
      <c r="E358" s="527"/>
      <c r="F358" s="496"/>
      <c r="G358" s="496"/>
      <c r="H358" s="496"/>
      <c r="I358" s="549"/>
      <c r="J358" s="549"/>
      <c r="K358" s="549"/>
      <c r="L358" s="549"/>
      <c r="M358" s="549"/>
      <c r="N358" s="496"/>
      <c r="O358" s="542"/>
      <c r="P358" s="542"/>
      <c r="Q358" s="542"/>
      <c r="R358" s="542"/>
      <c r="S358" s="542"/>
      <c r="T358" s="542"/>
      <c r="U358" s="542"/>
      <c r="V358" s="542"/>
      <c r="W358" s="542"/>
      <c r="X358" s="542"/>
      <c r="Y358" s="542"/>
      <c r="Z358" s="542"/>
      <c r="AA358" s="542"/>
      <c r="AB358" s="542"/>
      <c r="AC358" s="542"/>
      <c r="AD358" s="496"/>
    </row>
    <row r="359" spans="1:30" s="529" customFormat="1" ht="12" customHeight="1">
      <c r="A359" s="496"/>
      <c r="B359" s="526"/>
      <c r="C359" s="527"/>
      <c r="D359" s="528"/>
      <c r="E359" s="527"/>
      <c r="F359" s="496"/>
      <c r="G359" s="496"/>
      <c r="H359" s="496"/>
      <c r="I359" s="549"/>
      <c r="J359" s="549"/>
      <c r="K359" s="549"/>
      <c r="L359" s="549"/>
      <c r="M359" s="549"/>
      <c r="N359" s="496"/>
      <c r="O359" s="542"/>
      <c r="P359" s="542"/>
      <c r="Q359" s="542"/>
      <c r="R359" s="542"/>
      <c r="S359" s="542"/>
      <c r="T359" s="542"/>
      <c r="U359" s="542"/>
      <c r="V359" s="542"/>
      <c r="W359" s="542"/>
      <c r="X359" s="542"/>
      <c r="Y359" s="542"/>
      <c r="Z359" s="542"/>
      <c r="AA359" s="542"/>
      <c r="AB359" s="542"/>
      <c r="AC359" s="542"/>
      <c r="AD359" s="496"/>
    </row>
    <row r="360" spans="1:30" s="529" customFormat="1" ht="12" customHeight="1">
      <c r="A360" s="496"/>
      <c r="B360" s="526"/>
      <c r="C360" s="527"/>
      <c r="D360" s="528"/>
      <c r="E360" s="527"/>
      <c r="F360" s="496"/>
      <c r="G360" s="496"/>
      <c r="H360" s="496"/>
      <c r="I360" s="549"/>
      <c r="J360" s="549"/>
      <c r="K360" s="549"/>
      <c r="L360" s="549"/>
      <c r="M360" s="549"/>
      <c r="N360" s="496"/>
      <c r="O360" s="542"/>
      <c r="P360" s="542"/>
      <c r="Q360" s="542"/>
      <c r="R360" s="542"/>
      <c r="S360" s="542"/>
      <c r="T360" s="542"/>
      <c r="U360" s="542"/>
      <c r="V360" s="542"/>
      <c r="W360" s="542"/>
      <c r="X360" s="542"/>
      <c r="Y360" s="542"/>
      <c r="Z360" s="542"/>
      <c r="AA360" s="542"/>
      <c r="AB360" s="542"/>
      <c r="AC360" s="542"/>
      <c r="AD360" s="496"/>
    </row>
    <row r="361" spans="1:30" s="529" customFormat="1" ht="12" customHeight="1">
      <c r="A361" s="496"/>
      <c r="B361" s="526"/>
      <c r="C361" s="527"/>
      <c r="D361" s="528"/>
      <c r="E361" s="527"/>
      <c r="F361" s="496"/>
      <c r="G361" s="496"/>
      <c r="H361" s="496"/>
      <c r="I361" s="549"/>
      <c r="J361" s="549"/>
      <c r="K361" s="549"/>
      <c r="L361" s="549"/>
      <c r="M361" s="549"/>
      <c r="N361" s="496"/>
      <c r="O361" s="542"/>
      <c r="P361" s="542"/>
      <c r="Q361" s="542"/>
      <c r="R361" s="542"/>
      <c r="S361" s="542"/>
      <c r="T361" s="542"/>
      <c r="U361" s="542"/>
      <c r="V361" s="542"/>
      <c r="W361" s="542"/>
      <c r="X361" s="542"/>
      <c r="Y361" s="542"/>
      <c r="Z361" s="542"/>
      <c r="AA361" s="542"/>
      <c r="AB361" s="542"/>
      <c r="AC361" s="542"/>
      <c r="AD361" s="496"/>
    </row>
    <row r="362" spans="1:30" s="529" customFormat="1" ht="12" customHeight="1">
      <c r="A362" s="496"/>
      <c r="B362" s="526"/>
      <c r="C362" s="527"/>
      <c r="D362" s="528"/>
      <c r="E362" s="527"/>
      <c r="F362" s="496"/>
      <c r="G362" s="496"/>
      <c r="H362" s="496"/>
      <c r="I362" s="549"/>
      <c r="J362" s="549"/>
      <c r="K362" s="549"/>
      <c r="L362" s="549"/>
      <c r="M362" s="549"/>
      <c r="N362" s="496"/>
      <c r="O362" s="542"/>
      <c r="P362" s="542"/>
      <c r="Q362" s="542"/>
      <c r="R362" s="542"/>
      <c r="S362" s="542"/>
      <c r="T362" s="542"/>
      <c r="U362" s="542"/>
      <c r="V362" s="542"/>
      <c r="W362" s="542"/>
      <c r="X362" s="542"/>
      <c r="Y362" s="542"/>
      <c r="Z362" s="542"/>
      <c r="AA362" s="542"/>
      <c r="AB362" s="542"/>
      <c r="AC362" s="542"/>
      <c r="AD362" s="496"/>
    </row>
    <row r="363" spans="1:30" s="529" customFormat="1" ht="12" customHeight="1">
      <c r="A363" s="496"/>
      <c r="B363" s="526"/>
      <c r="C363" s="527"/>
      <c r="D363" s="528"/>
      <c r="E363" s="527"/>
      <c r="F363" s="496"/>
      <c r="G363" s="496"/>
      <c r="H363" s="496"/>
      <c r="I363" s="549"/>
      <c r="J363" s="549"/>
      <c r="K363" s="549"/>
      <c r="L363" s="549"/>
      <c r="M363" s="549"/>
      <c r="N363" s="496"/>
      <c r="O363" s="542"/>
      <c r="P363" s="542"/>
      <c r="Q363" s="542"/>
      <c r="R363" s="542"/>
      <c r="S363" s="542"/>
      <c r="T363" s="542"/>
      <c r="U363" s="542"/>
      <c r="V363" s="542"/>
      <c r="W363" s="542"/>
      <c r="X363" s="542"/>
      <c r="Y363" s="542"/>
      <c r="Z363" s="542"/>
      <c r="AA363" s="542"/>
      <c r="AB363" s="542"/>
      <c r="AC363" s="542"/>
      <c r="AD363" s="496"/>
    </row>
    <row r="364" spans="1:30" s="529" customFormat="1" ht="12" customHeight="1">
      <c r="A364" s="496"/>
      <c r="B364" s="526"/>
      <c r="C364" s="527"/>
      <c r="D364" s="528"/>
      <c r="E364" s="527"/>
      <c r="F364" s="496"/>
      <c r="G364" s="496"/>
      <c r="H364" s="496"/>
      <c r="I364" s="549"/>
      <c r="J364" s="549"/>
      <c r="K364" s="549"/>
      <c r="L364" s="549"/>
      <c r="M364" s="549"/>
      <c r="N364" s="496"/>
      <c r="O364" s="542"/>
      <c r="P364" s="542"/>
      <c r="Q364" s="542"/>
      <c r="R364" s="542"/>
      <c r="S364" s="542"/>
      <c r="T364" s="542"/>
      <c r="U364" s="542"/>
      <c r="V364" s="542"/>
      <c r="W364" s="542"/>
      <c r="X364" s="542"/>
      <c r="Y364" s="542"/>
      <c r="Z364" s="542"/>
      <c r="AA364" s="542"/>
      <c r="AB364" s="542"/>
      <c r="AC364" s="542"/>
      <c r="AD364" s="496"/>
    </row>
    <row r="365" spans="1:30" s="529" customFormat="1" ht="12" customHeight="1">
      <c r="A365" s="496"/>
      <c r="B365" s="526"/>
      <c r="C365" s="527"/>
      <c r="D365" s="528"/>
      <c r="E365" s="527"/>
      <c r="F365" s="496"/>
      <c r="G365" s="496"/>
      <c r="H365" s="496"/>
      <c r="I365" s="549"/>
      <c r="J365" s="549"/>
      <c r="K365" s="549"/>
      <c r="L365" s="549"/>
      <c r="M365" s="549"/>
      <c r="N365" s="496"/>
      <c r="O365" s="542"/>
      <c r="P365" s="542"/>
      <c r="Q365" s="542"/>
      <c r="R365" s="542"/>
      <c r="S365" s="542"/>
      <c r="T365" s="542"/>
      <c r="U365" s="542"/>
      <c r="V365" s="542"/>
      <c r="W365" s="542"/>
      <c r="X365" s="542"/>
      <c r="Y365" s="542"/>
      <c r="Z365" s="542"/>
      <c r="AA365" s="542"/>
      <c r="AB365" s="542"/>
      <c r="AC365" s="542"/>
      <c r="AD365" s="496"/>
    </row>
    <row r="366" spans="1:30" s="529" customFormat="1" ht="12" customHeight="1">
      <c r="A366" s="496"/>
      <c r="B366" s="526"/>
      <c r="C366" s="527"/>
      <c r="D366" s="528"/>
      <c r="E366" s="527"/>
      <c r="F366" s="496"/>
      <c r="G366" s="496"/>
      <c r="H366" s="496"/>
      <c r="I366" s="549"/>
      <c r="J366" s="549"/>
      <c r="K366" s="549"/>
      <c r="L366" s="549"/>
      <c r="M366" s="549"/>
      <c r="N366" s="496"/>
      <c r="O366" s="542"/>
      <c r="P366" s="542"/>
      <c r="Q366" s="542"/>
      <c r="R366" s="542"/>
      <c r="S366" s="542"/>
      <c r="T366" s="542"/>
      <c r="U366" s="542"/>
      <c r="V366" s="542"/>
      <c r="W366" s="542"/>
      <c r="X366" s="542"/>
      <c r="Y366" s="542"/>
      <c r="Z366" s="542"/>
      <c r="AA366" s="542"/>
      <c r="AB366" s="542"/>
      <c r="AC366" s="542"/>
      <c r="AD366" s="496"/>
    </row>
    <row r="367" spans="1:30" s="529" customFormat="1" ht="12" customHeight="1">
      <c r="A367" s="496"/>
      <c r="B367" s="526"/>
      <c r="C367" s="527"/>
      <c r="D367" s="528"/>
      <c r="E367" s="527"/>
      <c r="F367" s="496"/>
      <c r="G367" s="496"/>
      <c r="H367" s="496"/>
      <c r="I367" s="549"/>
      <c r="J367" s="549"/>
      <c r="K367" s="549"/>
      <c r="L367" s="549"/>
      <c r="M367" s="549"/>
      <c r="N367" s="496"/>
      <c r="O367" s="542"/>
      <c r="P367" s="542"/>
      <c r="Q367" s="542"/>
      <c r="R367" s="542"/>
      <c r="S367" s="542"/>
      <c r="T367" s="542"/>
      <c r="U367" s="542"/>
      <c r="V367" s="542"/>
      <c r="W367" s="542"/>
      <c r="X367" s="542"/>
      <c r="Y367" s="542"/>
      <c r="Z367" s="542"/>
      <c r="AA367" s="542"/>
      <c r="AB367" s="542"/>
      <c r="AC367" s="542"/>
      <c r="AD367" s="496"/>
    </row>
    <row r="368" spans="1:30" s="529" customFormat="1" ht="12" customHeight="1">
      <c r="A368" s="496"/>
      <c r="B368" s="526"/>
      <c r="C368" s="527"/>
      <c r="D368" s="528"/>
      <c r="E368" s="527"/>
      <c r="F368" s="496"/>
      <c r="G368" s="496"/>
      <c r="H368" s="496"/>
      <c r="I368" s="549"/>
      <c r="J368" s="549"/>
      <c r="K368" s="549"/>
      <c r="L368" s="549"/>
      <c r="M368" s="549"/>
      <c r="N368" s="496"/>
      <c r="O368" s="542"/>
      <c r="P368" s="542"/>
      <c r="Q368" s="542"/>
      <c r="R368" s="542"/>
      <c r="S368" s="542"/>
      <c r="T368" s="542"/>
      <c r="U368" s="542"/>
      <c r="V368" s="542"/>
      <c r="W368" s="542"/>
      <c r="X368" s="542"/>
      <c r="Y368" s="542"/>
      <c r="Z368" s="542"/>
      <c r="AA368" s="542"/>
      <c r="AB368" s="542"/>
      <c r="AC368" s="542"/>
      <c r="AD368" s="496"/>
    </row>
    <row r="369" spans="1:30" s="529" customFormat="1" ht="12" customHeight="1">
      <c r="A369" s="496"/>
      <c r="B369" s="526"/>
      <c r="C369" s="527"/>
      <c r="D369" s="528"/>
      <c r="E369" s="527"/>
      <c r="F369" s="496"/>
      <c r="G369" s="496"/>
      <c r="H369" s="496"/>
      <c r="I369" s="549"/>
      <c r="J369" s="549"/>
      <c r="K369" s="549"/>
      <c r="L369" s="549"/>
      <c r="M369" s="549"/>
      <c r="N369" s="496"/>
      <c r="O369" s="542"/>
      <c r="P369" s="542"/>
      <c r="Q369" s="542"/>
      <c r="R369" s="542"/>
      <c r="S369" s="542"/>
      <c r="T369" s="542"/>
      <c r="U369" s="542"/>
      <c r="V369" s="542"/>
      <c r="W369" s="542"/>
      <c r="X369" s="542"/>
      <c r="Y369" s="542"/>
      <c r="Z369" s="542"/>
      <c r="AA369" s="542"/>
      <c r="AB369" s="542"/>
      <c r="AC369" s="542"/>
      <c r="AD369" s="496"/>
    </row>
    <row r="370" spans="1:30" s="529" customFormat="1" ht="12" customHeight="1">
      <c r="A370" s="496"/>
      <c r="B370" s="526"/>
      <c r="C370" s="527"/>
      <c r="D370" s="528"/>
      <c r="E370" s="527"/>
      <c r="F370" s="496"/>
      <c r="G370" s="496"/>
      <c r="H370" s="496"/>
      <c r="I370" s="549"/>
      <c r="J370" s="549"/>
      <c r="K370" s="549"/>
      <c r="L370" s="549"/>
      <c r="M370" s="549"/>
      <c r="N370" s="496"/>
      <c r="O370" s="542"/>
      <c r="P370" s="542"/>
      <c r="Q370" s="542"/>
      <c r="R370" s="542"/>
      <c r="S370" s="542"/>
      <c r="T370" s="542"/>
      <c r="U370" s="542"/>
      <c r="V370" s="542"/>
      <c r="W370" s="542"/>
      <c r="X370" s="542"/>
      <c r="Y370" s="542"/>
      <c r="Z370" s="542"/>
      <c r="AA370" s="542"/>
      <c r="AB370" s="542"/>
      <c r="AC370" s="542"/>
      <c r="AD370" s="496"/>
    </row>
    <row r="371" spans="1:30" s="529" customFormat="1" ht="12" customHeight="1">
      <c r="A371" s="496"/>
      <c r="B371" s="526"/>
      <c r="C371" s="527"/>
      <c r="D371" s="528"/>
      <c r="E371" s="527"/>
      <c r="F371" s="496"/>
      <c r="G371" s="496"/>
      <c r="H371" s="496"/>
      <c r="I371" s="549"/>
      <c r="J371" s="549"/>
      <c r="K371" s="549"/>
      <c r="L371" s="549"/>
      <c r="M371" s="549"/>
      <c r="N371" s="496"/>
      <c r="O371" s="542"/>
      <c r="P371" s="542"/>
      <c r="Q371" s="542"/>
      <c r="R371" s="542"/>
      <c r="S371" s="542"/>
      <c r="T371" s="542"/>
      <c r="U371" s="542"/>
      <c r="V371" s="542"/>
      <c r="W371" s="542"/>
      <c r="X371" s="542"/>
      <c r="Y371" s="542"/>
      <c r="Z371" s="542"/>
      <c r="AA371" s="542"/>
      <c r="AB371" s="542"/>
      <c r="AC371" s="542"/>
      <c r="AD371" s="496"/>
    </row>
    <row r="372" spans="1:30" s="529" customFormat="1" ht="12" customHeight="1">
      <c r="A372" s="496"/>
      <c r="B372" s="526"/>
      <c r="C372" s="527"/>
      <c r="D372" s="528"/>
      <c r="E372" s="527"/>
      <c r="F372" s="496"/>
      <c r="G372" s="496"/>
      <c r="H372" s="496"/>
      <c r="I372" s="549"/>
      <c r="J372" s="549"/>
      <c r="K372" s="549"/>
      <c r="L372" s="549"/>
      <c r="M372" s="549"/>
      <c r="N372" s="496"/>
      <c r="O372" s="542"/>
      <c r="P372" s="542"/>
      <c r="Q372" s="542"/>
      <c r="R372" s="542"/>
      <c r="S372" s="542"/>
      <c r="T372" s="542"/>
      <c r="U372" s="542"/>
      <c r="V372" s="542"/>
      <c r="W372" s="542"/>
      <c r="X372" s="542"/>
      <c r="Y372" s="542"/>
      <c r="Z372" s="542"/>
      <c r="AA372" s="542"/>
      <c r="AB372" s="542"/>
      <c r="AC372" s="542"/>
      <c r="AD372" s="496"/>
    </row>
    <row r="373" spans="1:30" s="529" customFormat="1" ht="12" customHeight="1">
      <c r="A373" s="496"/>
      <c r="B373" s="526"/>
      <c r="C373" s="527"/>
      <c r="D373" s="528"/>
      <c r="E373" s="527"/>
      <c r="F373" s="496"/>
      <c r="G373" s="496"/>
      <c r="H373" s="496"/>
      <c r="I373" s="549"/>
      <c r="J373" s="549"/>
      <c r="K373" s="549"/>
      <c r="L373" s="549"/>
      <c r="M373" s="549"/>
      <c r="N373" s="496"/>
      <c r="O373" s="542"/>
      <c r="P373" s="542"/>
      <c r="Q373" s="542"/>
      <c r="R373" s="542"/>
      <c r="S373" s="542"/>
      <c r="T373" s="542"/>
      <c r="U373" s="542"/>
      <c r="V373" s="542"/>
      <c r="W373" s="542"/>
      <c r="X373" s="542"/>
      <c r="Y373" s="542"/>
      <c r="Z373" s="542"/>
      <c r="AA373" s="542"/>
      <c r="AB373" s="542"/>
      <c r="AC373" s="542"/>
      <c r="AD373" s="496"/>
    </row>
    <row r="374" spans="1:30" s="529" customFormat="1" ht="12" customHeight="1">
      <c r="A374" s="496"/>
      <c r="B374" s="526"/>
      <c r="C374" s="527"/>
      <c r="D374" s="528"/>
      <c r="E374" s="527"/>
      <c r="F374" s="496"/>
      <c r="G374" s="496"/>
      <c r="H374" s="496"/>
      <c r="I374" s="549"/>
      <c r="J374" s="549"/>
      <c r="K374" s="549"/>
      <c r="L374" s="549"/>
      <c r="M374" s="549"/>
      <c r="N374" s="496"/>
      <c r="O374" s="542"/>
      <c r="P374" s="542"/>
      <c r="Q374" s="542"/>
      <c r="R374" s="542"/>
      <c r="S374" s="542"/>
      <c r="T374" s="542"/>
      <c r="U374" s="542"/>
      <c r="V374" s="542"/>
      <c r="W374" s="542"/>
      <c r="X374" s="542"/>
      <c r="Y374" s="542"/>
      <c r="Z374" s="542"/>
      <c r="AA374" s="542"/>
      <c r="AB374" s="542"/>
      <c r="AC374" s="542"/>
      <c r="AD374" s="496"/>
    </row>
    <row r="375" spans="1:30" s="529" customFormat="1" ht="12" customHeight="1">
      <c r="A375" s="496"/>
      <c r="B375" s="526"/>
      <c r="C375" s="527"/>
      <c r="D375" s="528"/>
      <c r="E375" s="527"/>
      <c r="F375" s="496"/>
      <c r="G375" s="496"/>
      <c r="H375" s="496"/>
      <c r="I375" s="549"/>
      <c r="J375" s="549"/>
      <c r="K375" s="549"/>
      <c r="L375" s="549"/>
      <c r="M375" s="549"/>
      <c r="N375" s="496"/>
      <c r="O375" s="542"/>
      <c r="P375" s="542"/>
      <c r="Q375" s="542"/>
      <c r="R375" s="542"/>
      <c r="S375" s="542"/>
      <c r="T375" s="542"/>
      <c r="U375" s="542"/>
      <c r="V375" s="542"/>
      <c r="W375" s="542"/>
      <c r="X375" s="542"/>
      <c r="Y375" s="542"/>
      <c r="Z375" s="542"/>
      <c r="AA375" s="542"/>
      <c r="AB375" s="542"/>
      <c r="AC375" s="542"/>
      <c r="AD375" s="496"/>
    </row>
    <row r="376" spans="1:30" s="529" customFormat="1" ht="12" customHeight="1">
      <c r="A376" s="496"/>
      <c r="B376" s="526"/>
      <c r="C376" s="527"/>
      <c r="D376" s="528"/>
      <c r="E376" s="527"/>
      <c r="F376" s="496"/>
      <c r="G376" s="496"/>
      <c r="H376" s="496"/>
      <c r="I376" s="549"/>
      <c r="J376" s="549"/>
      <c r="K376" s="549"/>
      <c r="L376" s="549"/>
      <c r="M376" s="549"/>
      <c r="N376" s="496"/>
      <c r="O376" s="542"/>
      <c r="P376" s="542"/>
      <c r="Q376" s="542"/>
      <c r="R376" s="542"/>
      <c r="S376" s="542"/>
      <c r="T376" s="542"/>
      <c r="U376" s="542"/>
      <c r="V376" s="542"/>
      <c r="W376" s="542"/>
      <c r="X376" s="542"/>
      <c r="Y376" s="542"/>
      <c r="Z376" s="542"/>
      <c r="AA376" s="542"/>
      <c r="AB376" s="542"/>
      <c r="AC376" s="542"/>
      <c r="AD376" s="496"/>
    </row>
    <row r="377" spans="1:30" s="529" customFormat="1" ht="12" customHeight="1">
      <c r="A377" s="496"/>
      <c r="B377" s="526"/>
      <c r="C377" s="527"/>
      <c r="D377" s="528"/>
      <c r="E377" s="527"/>
      <c r="F377" s="496"/>
      <c r="G377" s="496"/>
      <c r="H377" s="496"/>
      <c r="I377" s="549"/>
      <c r="J377" s="549"/>
      <c r="K377" s="549"/>
      <c r="L377" s="549"/>
      <c r="M377" s="549"/>
      <c r="N377" s="496"/>
      <c r="O377" s="542"/>
      <c r="P377" s="542"/>
      <c r="Q377" s="542"/>
      <c r="R377" s="542"/>
      <c r="S377" s="542"/>
      <c r="T377" s="542"/>
      <c r="U377" s="542"/>
      <c r="V377" s="542"/>
      <c r="W377" s="542"/>
      <c r="X377" s="542"/>
      <c r="Y377" s="542"/>
      <c r="Z377" s="542"/>
      <c r="AA377" s="542"/>
      <c r="AB377" s="542"/>
      <c r="AC377" s="542"/>
      <c r="AD377" s="496"/>
    </row>
    <row r="378" spans="1:30" s="529" customFormat="1" ht="12" customHeight="1">
      <c r="A378" s="496"/>
      <c r="B378" s="526"/>
      <c r="C378" s="527"/>
      <c r="D378" s="528"/>
      <c r="E378" s="527"/>
      <c r="F378" s="496"/>
      <c r="G378" s="496"/>
      <c r="H378" s="496"/>
      <c r="I378" s="549"/>
      <c r="J378" s="549"/>
      <c r="K378" s="549"/>
      <c r="L378" s="549"/>
      <c r="M378" s="549"/>
      <c r="N378" s="496"/>
      <c r="O378" s="542"/>
      <c r="P378" s="542"/>
      <c r="Q378" s="542"/>
      <c r="R378" s="542"/>
      <c r="S378" s="542"/>
      <c r="T378" s="542"/>
      <c r="U378" s="542"/>
      <c r="V378" s="542"/>
      <c r="W378" s="542"/>
      <c r="X378" s="542"/>
      <c r="Y378" s="542"/>
      <c r="Z378" s="542"/>
      <c r="AA378" s="542"/>
      <c r="AB378" s="542"/>
      <c r="AC378" s="542"/>
      <c r="AD378" s="496"/>
    </row>
    <row r="379" spans="1:30" s="529" customFormat="1" ht="12" customHeight="1">
      <c r="A379" s="496"/>
      <c r="B379" s="526"/>
      <c r="C379" s="527"/>
      <c r="D379" s="528"/>
      <c r="E379" s="527"/>
      <c r="F379" s="496"/>
      <c r="G379" s="496"/>
      <c r="H379" s="496"/>
      <c r="I379" s="549"/>
      <c r="J379" s="549"/>
      <c r="K379" s="549"/>
      <c r="L379" s="549"/>
      <c r="M379" s="549"/>
      <c r="N379" s="496"/>
      <c r="O379" s="542"/>
      <c r="P379" s="542"/>
      <c r="Q379" s="542"/>
      <c r="R379" s="542"/>
      <c r="S379" s="542"/>
      <c r="T379" s="542"/>
      <c r="U379" s="542"/>
      <c r="V379" s="542"/>
      <c r="W379" s="542"/>
      <c r="X379" s="542"/>
      <c r="Y379" s="542"/>
      <c r="Z379" s="542"/>
      <c r="AA379" s="542"/>
      <c r="AB379" s="542"/>
      <c r="AC379" s="542"/>
      <c r="AD379" s="496"/>
    </row>
    <row r="380" spans="1:30" s="529" customFormat="1" ht="12" customHeight="1">
      <c r="A380" s="496"/>
      <c r="B380" s="526"/>
      <c r="C380" s="527"/>
      <c r="D380" s="528"/>
      <c r="E380" s="527"/>
      <c r="F380" s="496"/>
      <c r="G380" s="496"/>
      <c r="H380" s="496"/>
      <c r="I380" s="549"/>
      <c r="J380" s="549"/>
      <c r="K380" s="549"/>
      <c r="L380" s="549"/>
      <c r="M380" s="549"/>
      <c r="N380" s="496"/>
      <c r="O380" s="542"/>
      <c r="P380" s="542"/>
      <c r="Q380" s="542"/>
      <c r="R380" s="542"/>
      <c r="S380" s="542"/>
      <c r="T380" s="542"/>
      <c r="U380" s="542"/>
      <c r="V380" s="542"/>
      <c r="W380" s="542"/>
      <c r="X380" s="542"/>
      <c r="Y380" s="542"/>
      <c r="Z380" s="542"/>
      <c r="AA380" s="542"/>
      <c r="AB380" s="542"/>
      <c r="AC380" s="542"/>
      <c r="AD380" s="496"/>
    </row>
    <row r="381" spans="1:30" s="529" customFormat="1" ht="12" customHeight="1">
      <c r="A381" s="496"/>
      <c r="B381" s="526"/>
      <c r="C381" s="527"/>
      <c r="D381" s="528"/>
      <c r="E381" s="527"/>
      <c r="F381" s="496"/>
      <c r="G381" s="496"/>
      <c r="H381" s="496"/>
      <c r="I381" s="549"/>
      <c r="J381" s="549"/>
      <c r="K381" s="549"/>
      <c r="L381" s="549"/>
      <c r="M381" s="549"/>
      <c r="N381" s="496"/>
      <c r="O381" s="542"/>
      <c r="P381" s="542"/>
      <c r="Q381" s="542"/>
      <c r="R381" s="542"/>
      <c r="S381" s="542"/>
      <c r="T381" s="542"/>
      <c r="U381" s="542"/>
      <c r="V381" s="542"/>
      <c r="W381" s="542"/>
      <c r="X381" s="542"/>
      <c r="Y381" s="542"/>
      <c r="Z381" s="542"/>
      <c r="AA381" s="542"/>
      <c r="AB381" s="542"/>
      <c r="AC381" s="542"/>
      <c r="AD381" s="496"/>
    </row>
    <row r="382" spans="1:30" s="529" customFormat="1" ht="12" customHeight="1">
      <c r="A382" s="496"/>
      <c r="B382" s="526"/>
      <c r="C382" s="527"/>
      <c r="D382" s="528"/>
      <c r="E382" s="527"/>
      <c r="F382" s="496"/>
      <c r="G382" s="496"/>
      <c r="H382" s="496"/>
      <c r="I382" s="549"/>
      <c r="J382" s="549"/>
      <c r="K382" s="549"/>
      <c r="L382" s="549"/>
      <c r="M382" s="549"/>
      <c r="N382" s="496"/>
      <c r="O382" s="542"/>
      <c r="P382" s="542"/>
      <c r="Q382" s="542"/>
      <c r="R382" s="542"/>
      <c r="S382" s="542"/>
      <c r="T382" s="542"/>
      <c r="U382" s="542"/>
      <c r="V382" s="542"/>
      <c r="W382" s="542"/>
      <c r="X382" s="542"/>
      <c r="Y382" s="542"/>
      <c r="Z382" s="542"/>
      <c r="AA382" s="542"/>
      <c r="AB382" s="542"/>
      <c r="AC382" s="542"/>
      <c r="AD382" s="496"/>
    </row>
    <row r="383" spans="1:30" s="529" customFormat="1" ht="12" customHeight="1">
      <c r="A383" s="496"/>
      <c r="B383" s="526"/>
      <c r="C383" s="527"/>
      <c r="D383" s="528"/>
      <c r="E383" s="527"/>
      <c r="F383" s="496"/>
      <c r="G383" s="496"/>
      <c r="H383" s="496"/>
      <c r="I383" s="549"/>
      <c r="J383" s="549"/>
      <c r="K383" s="549"/>
      <c r="L383" s="549"/>
      <c r="M383" s="549"/>
      <c r="N383" s="496"/>
      <c r="O383" s="542"/>
      <c r="P383" s="542"/>
      <c r="Q383" s="542"/>
      <c r="R383" s="542"/>
      <c r="S383" s="542"/>
      <c r="T383" s="542"/>
      <c r="U383" s="542"/>
      <c r="V383" s="542"/>
      <c r="W383" s="542"/>
      <c r="X383" s="542"/>
      <c r="Y383" s="542"/>
      <c r="Z383" s="542"/>
      <c r="AA383" s="542"/>
      <c r="AB383" s="542"/>
      <c r="AC383" s="542"/>
      <c r="AD383" s="496"/>
    </row>
    <row r="384" spans="1:30" s="529" customFormat="1" ht="12" customHeight="1">
      <c r="A384" s="496"/>
      <c r="B384" s="526"/>
      <c r="C384" s="527"/>
      <c r="D384" s="528"/>
      <c r="E384" s="527"/>
      <c r="F384" s="496"/>
      <c r="G384" s="496"/>
      <c r="H384" s="496"/>
      <c r="I384" s="549"/>
      <c r="J384" s="549"/>
      <c r="K384" s="549"/>
      <c r="L384" s="549"/>
      <c r="M384" s="549"/>
      <c r="N384" s="496"/>
      <c r="O384" s="542"/>
      <c r="P384" s="542"/>
      <c r="Q384" s="542"/>
      <c r="R384" s="542"/>
      <c r="S384" s="542"/>
      <c r="T384" s="542"/>
      <c r="U384" s="542"/>
      <c r="V384" s="542"/>
      <c r="W384" s="542"/>
      <c r="X384" s="542"/>
      <c r="Y384" s="542"/>
      <c r="Z384" s="542"/>
      <c r="AA384" s="542"/>
      <c r="AB384" s="542"/>
      <c r="AC384" s="542"/>
      <c r="AD384" s="496"/>
    </row>
    <row r="385" spans="1:30" s="529" customFormat="1" ht="12" customHeight="1">
      <c r="A385" s="496"/>
      <c r="B385" s="526"/>
      <c r="C385" s="527"/>
      <c r="D385" s="528"/>
      <c r="E385" s="527"/>
      <c r="F385" s="496"/>
      <c r="G385" s="496"/>
      <c r="H385" s="496"/>
      <c r="I385" s="549"/>
      <c r="J385" s="549"/>
      <c r="K385" s="549"/>
      <c r="L385" s="549"/>
      <c r="M385" s="549"/>
      <c r="N385" s="496"/>
      <c r="O385" s="542"/>
      <c r="P385" s="542"/>
      <c r="Q385" s="542"/>
      <c r="R385" s="542"/>
      <c r="S385" s="542"/>
      <c r="T385" s="542"/>
      <c r="U385" s="542"/>
      <c r="V385" s="542"/>
      <c r="W385" s="542"/>
      <c r="X385" s="542"/>
      <c r="Y385" s="542"/>
      <c r="Z385" s="542"/>
      <c r="AA385" s="542"/>
      <c r="AB385" s="542"/>
      <c r="AC385" s="542"/>
      <c r="AD385" s="496"/>
    </row>
    <row r="386" spans="1:30" s="529" customFormat="1" ht="12" customHeight="1">
      <c r="A386" s="496"/>
      <c r="B386" s="526"/>
      <c r="C386" s="527"/>
      <c r="D386" s="528"/>
      <c r="E386" s="527"/>
      <c r="F386" s="496"/>
      <c r="G386" s="496"/>
      <c r="H386" s="496"/>
      <c r="I386" s="549"/>
      <c r="J386" s="549"/>
      <c r="K386" s="549"/>
      <c r="L386" s="549"/>
      <c r="M386" s="549"/>
      <c r="N386" s="496"/>
      <c r="O386" s="542"/>
      <c r="P386" s="542"/>
      <c r="Q386" s="542"/>
      <c r="R386" s="542"/>
      <c r="S386" s="542"/>
      <c r="T386" s="542"/>
      <c r="U386" s="542"/>
      <c r="V386" s="542"/>
      <c r="W386" s="542"/>
      <c r="X386" s="542"/>
      <c r="Y386" s="542"/>
      <c r="Z386" s="542"/>
      <c r="AA386" s="542"/>
      <c r="AB386" s="542"/>
      <c r="AC386" s="542"/>
      <c r="AD386" s="496"/>
    </row>
    <row r="387" spans="1:30" s="529" customFormat="1" ht="12" customHeight="1">
      <c r="A387" s="496"/>
      <c r="B387" s="526"/>
      <c r="C387" s="527"/>
      <c r="D387" s="528"/>
      <c r="E387" s="527"/>
      <c r="F387" s="496"/>
      <c r="G387" s="496"/>
      <c r="H387" s="496"/>
      <c r="I387" s="549"/>
      <c r="J387" s="549"/>
      <c r="K387" s="549"/>
      <c r="L387" s="549"/>
      <c r="M387" s="549"/>
      <c r="N387" s="496"/>
      <c r="O387" s="542"/>
      <c r="P387" s="542"/>
      <c r="Q387" s="542"/>
      <c r="R387" s="542"/>
      <c r="S387" s="542"/>
      <c r="T387" s="542"/>
      <c r="U387" s="542"/>
      <c r="V387" s="542"/>
      <c r="W387" s="542"/>
      <c r="X387" s="542"/>
      <c r="Y387" s="542"/>
      <c r="Z387" s="542"/>
      <c r="AA387" s="542"/>
      <c r="AB387" s="542"/>
      <c r="AC387" s="542"/>
      <c r="AD387" s="496"/>
    </row>
    <row r="388" spans="1:30" s="529" customFormat="1" ht="12" customHeight="1">
      <c r="A388" s="496"/>
      <c r="B388" s="526"/>
      <c r="C388" s="527"/>
      <c r="D388" s="528"/>
      <c r="E388" s="527"/>
      <c r="F388" s="496"/>
      <c r="G388" s="496"/>
      <c r="H388" s="496"/>
      <c r="I388" s="549"/>
      <c r="J388" s="549"/>
      <c r="K388" s="549"/>
      <c r="L388" s="549"/>
      <c r="M388" s="549"/>
      <c r="N388" s="496"/>
      <c r="O388" s="542"/>
      <c r="P388" s="542"/>
      <c r="Q388" s="542"/>
      <c r="R388" s="542"/>
      <c r="S388" s="542"/>
      <c r="T388" s="542"/>
      <c r="U388" s="542"/>
      <c r="V388" s="542"/>
      <c r="W388" s="542"/>
      <c r="X388" s="542"/>
      <c r="Y388" s="542"/>
      <c r="Z388" s="542"/>
      <c r="AA388" s="542"/>
      <c r="AB388" s="542"/>
      <c r="AC388" s="542"/>
      <c r="AD388" s="496"/>
    </row>
    <row r="389" spans="1:30" s="529" customFormat="1" ht="12" customHeight="1">
      <c r="A389" s="496"/>
      <c r="B389" s="526"/>
      <c r="C389" s="527"/>
      <c r="D389" s="528"/>
      <c r="E389" s="527"/>
      <c r="F389" s="496"/>
      <c r="G389" s="496"/>
      <c r="H389" s="496"/>
      <c r="I389" s="549"/>
      <c r="J389" s="549"/>
      <c r="K389" s="549"/>
      <c r="L389" s="549"/>
      <c r="M389" s="549"/>
      <c r="N389" s="496"/>
      <c r="O389" s="542"/>
      <c r="P389" s="542"/>
      <c r="Q389" s="542"/>
      <c r="R389" s="542"/>
      <c r="S389" s="542"/>
      <c r="T389" s="542"/>
      <c r="U389" s="542"/>
      <c r="V389" s="542"/>
      <c r="W389" s="542"/>
      <c r="X389" s="542"/>
      <c r="Y389" s="542"/>
      <c r="Z389" s="542"/>
      <c r="AA389" s="542"/>
      <c r="AB389" s="542"/>
      <c r="AC389" s="542"/>
      <c r="AD389" s="496"/>
    </row>
    <row r="390" spans="1:30" s="529" customFormat="1" ht="12" customHeight="1">
      <c r="A390" s="496"/>
      <c r="B390" s="526"/>
      <c r="C390" s="527"/>
      <c r="D390" s="528"/>
      <c r="E390" s="527"/>
      <c r="F390" s="496"/>
      <c r="G390" s="496"/>
      <c r="H390" s="496"/>
      <c r="I390" s="549"/>
      <c r="J390" s="549"/>
      <c r="K390" s="549"/>
      <c r="L390" s="549"/>
      <c r="M390" s="549"/>
      <c r="N390" s="496"/>
      <c r="O390" s="542"/>
      <c r="P390" s="542"/>
      <c r="Q390" s="542"/>
      <c r="R390" s="542"/>
      <c r="S390" s="542"/>
      <c r="T390" s="542"/>
      <c r="U390" s="542"/>
      <c r="V390" s="542"/>
      <c r="W390" s="542"/>
      <c r="X390" s="542"/>
      <c r="Y390" s="542"/>
      <c r="Z390" s="542"/>
      <c r="AA390" s="542"/>
      <c r="AB390" s="542"/>
      <c r="AC390" s="542"/>
      <c r="AD390" s="496"/>
    </row>
    <row r="391" spans="1:30" s="529" customFormat="1" ht="12" customHeight="1">
      <c r="A391" s="496"/>
      <c r="B391" s="526"/>
      <c r="C391" s="527"/>
      <c r="D391" s="528"/>
      <c r="E391" s="527"/>
      <c r="F391" s="496"/>
      <c r="G391" s="496"/>
      <c r="H391" s="496"/>
      <c r="I391" s="549"/>
      <c r="J391" s="549"/>
      <c r="K391" s="549"/>
      <c r="L391" s="549"/>
      <c r="M391" s="549"/>
      <c r="N391" s="496"/>
      <c r="O391" s="542"/>
      <c r="P391" s="542"/>
      <c r="Q391" s="542"/>
      <c r="R391" s="542"/>
      <c r="S391" s="542"/>
      <c r="T391" s="542"/>
      <c r="U391" s="542"/>
      <c r="V391" s="542"/>
      <c r="W391" s="542"/>
      <c r="X391" s="542"/>
      <c r="Y391" s="542"/>
      <c r="Z391" s="542"/>
      <c r="AA391" s="542"/>
      <c r="AB391" s="542"/>
      <c r="AC391" s="542"/>
      <c r="AD391" s="496"/>
    </row>
    <row r="392" spans="1:30" s="529" customFormat="1" ht="12" customHeight="1">
      <c r="A392" s="496"/>
      <c r="B392" s="526"/>
      <c r="C392" s="527"/>
      <c r="D392" s="528"/>
      <c r="E392" s="527"/>
      <c r="F392" s="496"/>
      <c r="G392" s="496"/>
      <c r="H392" s="496"/>
      <c r="I392" s="549"/>
      <c r="J392" s="549"/>
      <c r="K392" s="549"/>
      <c r="L392" s="549"/>
      <c r="M392" s="549"/>
      <c r="N392" s="496"/>
      <c r="O392" s="542"/>
      <c r="P392" s="542"/>
      <c r="Q392" s="542"/>
      <c r="R392" s="542"/>
      <c r="S392" s="542"/>
      <c r="T392" s="542"/>
      <c r="U392" s="542"/>
      <c r="V392" s="542"/>
      <c r="W392" s="542"/>
      <c r="X392" s="542"/>
      <c r="Y392" s="542"/>
      <c r="Z392" s="542"/>
      <c r="AA392" s="542"/>
      <c r="AB392" s="542"/>
      <c r="AC392" s="542"/>
      <c r="AD392" s="496"/>
    </row>
    <row r="393" spans="1:30" s="529" customFormat="1" ht="12" customHeight="1">
      <c r="A393" s="496"/>
      <c r="B393" s="526"/>
      <c r="C393" s="527"/>
      <c r="D393" s="528"/>
      <c r="E393" s="527"/>
      <c r="F393" s="496"/>
      <c r="G393" s="496"/>
      <c r="H393" s="496"/>
      <c r="I393" s="549"/>
      <c r="J393" s="549"/>
      <c r="K393" s="549"/>
      <c r="L393" s="549"/>
      <c r="M393" s="549"/>
      <c r="N393" s="496"/>
      <c r="O393" s="542"/>
      <c r="P393" s="542"/>
      <c r="Q393" s="542"/>
      <c r="R393" s="542"/>
      <c r="S393" s="542"/>
      <c r="T393" s="542"/>
      <c r="U393" s="542"/>
      <c r="V393" s="542"/>
      <c r="W393" s="542"/>
      <c r="X393" s="542"/>
      <c r="Y393" s="542"/>
      <c r="Z393" s="542"/>
      <c r="AA393" s="542"/>
      <c r="AB393" s="542"/>
      <c r="AC393" s="542"/>
      <c r="AD393" s="496"/>
    </row>
    <row r="394" spans="1:30" s="529" customFormat="1" ht="12" customHeight="1">
      <c r="A394" s="496"/>
      <c r="B394" s="526"/>
      <c r="C394" s="527"/>
      <c r="D394" s="528"/>
      <c r="E394" s="527"/>
      <c r="F394" s="496"/>
      <c r="G394" s="496"/>
      <c r="H394" s="496"/>
      <c r="I394" s="549"/>
      <c r="J394" s="549"/>
      <c r="K394" s="549"/>
      <c r="L394" s="549"/>
      <c r="M394" s="549"/>
      <c r="N394" s="496"/>
      <c r="O394" s="542"/>
      <c r="P394" s="542"/>
      <c r="Q394" s="542"/>
      <c r="R394" s="542"/>
      <c r="S394" s="542"/>
      <c r="T394" s="542"/>
      <c r="U394" s="542"/>
      <c r="V394" s="542"/>
      <c r="W394" s="542"/>
      <c r="X394" s="542"/>
      <c r="Y394" s="542"/>
      <c r="Z394" s="542"/>
      <c r="AA394" s="542"/>
      <c r="AB394" s="542"/>
      <c r="AC394" s="542"/>
      <c r="AD394" s="496"/>
    </row>
    <row r="395" spans="1:30" s="529" customFormat="1" ht="12" customHeight="1">
      <c r="A395" s="496"/>
      <c r="B395" s="526"/>
      <c r="C395" s="527"/>
      <c r="D395" s="528"/>
      <c r="E395" s="527"/>
      <c r="F395" s="496"/>
      <c r="G395" s="496"/>
      <c r="H395" s="496"/>
      <c r="I395" s="549"/>
      <c r="J395" s="549"/>
      <c r="K395" s="549"/>
      <c r="L395" s="549"/>
      <c r="M395" s="549"/>
      <c r="N395" s="496"/>
      <c r="O395" s="542"/>
      <c r="P395" s="542"/>
      <c r="Q395" s="542"/>
      <c r="R395" s="542"/>
      <c r="S395" s="542"/>
      <c r="T395" s="542"/>
      <c r="U395" s="542"/>
      <c r="V395" s="542"/>
      <c r="W395" s="542"/>
      <c r="X395" s="542"/>
      <c r="Y395" s="542"/>
      <c r="Z395" s="542"/>
      <c r="AA395" s="542"/>
      <c r="AB395" s="542"/>
      <c r="AC395" s="542"/>
      <c r="AD395" s="496"/>
    </row>
    <row r="396" spans="1:30" s="529" customFormat="1" ht="12" customHeight="1">
      <c r="A396" s="496"/>
      <c r="B396" s="526"/>
      <c r="C396" s="527"/>
      <c r="D396" s="528"/>
      <c r="E396" s="527"/>
      <c r="F396" s="496"/>
      <c r="G396" s="496"/>
      <c r="H396" s="496"/>
      <c r="I396" s="549"/>
      <c r="J396" s="549"/>
      <c r="K396" s="549"/>
      <c r="L396" s="549"/>
      <c r="M396" s="549"/>
      <c r="N396" s="496"/>
      <c r="O396" s="542"/>
      <c r="P396" s="542"/>
      <c r="Q396" s="542"/>
      <c r="R396" s="542"/>
      <c r="S396" s="542"/>
      <c r="T396" s="542"/>
      <c r="U396" s="542"/>
      <c r="V396" s="542"/>
      <c r="W396" s="542"/>
      <c r="X396" s="542"/>
      <c r="Y396" s="542"/>
      <c r="Z396" s="542"/>
      <c r="AA396" s="542"/>
      <c r="AB396" s="542"/>
      <c r="AC396" s="542"/>
      <c r="AD396" s="496"/>
    </row>
    <row r="397" spans="1:30" s="529" customFormat="1" ht="12" customHeight="1">
      <c r="A397" s="496"/>
      <c r="B397" s="526"/>
      <c r="C397" s="527"/>
      <c r="D397" s="528"/>
      <c r="E397" s="527"/>
      <c r="F397" s="496"/>
      <c r="G397" s="496"/>
      <c r="H397" s="496"/>
      <c r="I397" s="549"/>
      <c r="J397" s="549"/>
      <c r="K397" s="549"/>
      <c r="L397" s="549"/>
      <c r="M397" s="549"/>
      <c r="N397" s="496"/>
      <c r="O397" s="542"/>
      <c r="P397" s="542"/>
      <c r="Q397" s="542"/>
      <c r="R397" s="542"/>
      <c r="S397" s="542"/>
      <c r="T397" s="542"/>
      <c r="U397" s="542"/>
      <c r="V397" s="542"/>
      <c r="W397" s="542"/>
      <c r="X397" s="542"/>
      <c r="Y397" s="542"/>
      <c r="Z397" s="542"/>
      <c r="AA397" s="542"/>
      <c r="AB397" s="542"/>
      <c r="AC397" s="542"/>
      <c r="AD397" s="496"/>
    </row>
    <row r="398" spans="1:30" s="529" customFormat="1" ht="12" customHeight="1">
      <c r="A398" s="496"/>
      <c r="B398" s="526"/>
      <c r="C398" s="527"/>
      <c r="D398" s="528"/>
      <c r="E398" s="527"/>
      <c r="F398" s="496"/>
      <c r="G398" s="496"/>
      <c r="H398" s="496"/>
      <c r="I398" s="549"/>
      <c r="J398" s="549"/>
      <c r="K398" s="549"/>
      <c r="L398" s="549"/>
      <c r="M398" s="549"/>
      <c r="N398" s="496"/>
      <c r="O398" s="542"/>
      <c r="P398" s="542"/>
      <c r="Q398" s="542"/>
      <c r="R398" s="542"/>
      <c r="S398" s="542"/>
      <c r="T398" s="542"/>
      <c r="U398" s="542"/>
      <c r="V398" s="542"/>
      <c r="W398" s="542"/>
      <c r="X398" s="542"/>
      <c r="Y398" s="542"/>
      <c r="Z398" s="542"/>
      <c r="AA398" s="542"/>
      <c r="AB398" s="542"/>
      <c r="AC398" s="542"/>
      <c r="AD398" s="496"/>
    </row>
    <row r="399" spans="1:30" s="529" customFormat="1" ht="12" customHeight="1">
      <c r="A399" s="496"/>
      <c r="B399" s="526"/>
      <c r="C399" s="527"/>
      <c r="D399" s="528"/>
      <c r="E399" s="527"/>
      <c r="F399" s="496"/>
      <c r="G399" s="496"/>
      <c r="H399" s="496"/>
      <c r="I399" s="549"/>
      <c r="J399" s="549"/>
      <c r="K399" s="549"/>
      <c r="L399" s="549"/>
      <c r="M399" s="549"/>
      <c r="N399" s="496"/>
      <c r="O399" s="542"/>
      <c r="P399" s="542"/>
      <c r="Q399" s="542"/>
      <c r="R399" s="542"/>
      <c r="S399" s="542"/>
      <c r="T399" s="542"/>
      <c r="U399" s="542"/>
      <c r="V399" s="542"/>
      <c r="W399" s="542"/>
      <c r="X399" s="542"/>
      <c r="Y399" s="542"/>
      <c r="Z399" s="542"/>
      <c r="AA399" s="542"/>
      <c r="AB399" s="542"/>
      <c r="AC399" s="542"/>
      <c r="AD399" s="496"/>
    </row>
    <row r="400" spans="1:30" s="529" customFormat="1" ht="12" customHeight="1">
      <c r="A400" s="496"/>
      <c r="B400" s="526"/>
      <c r="C400" s="527"/>
      <c r="D400" s="528"/>
      <c r="E400" s="527"/>
      <c r="F400" s="496"/>
      <c r="G400" s="496"/>
      <c r="H400" s="496"/>
      <c r="I400" s="549"/>
      <c r="J400" s="549"/>
      <c r="K400" s="549"/>
      <c r="L400" s="549"/>
      <c r="M400" s="549"/>
      <c r="N400" s="496"/>
      <c r="O400" s="542"/>
      <c r="P400" s="542"/>
      <c r="Q400" s="542"/>
      <c r="R400" s="542"/>
      <c r="S400" s="542"/>
      <c r="T400" s="542"/>
      <c r="U400" s="542"/>
      <c r="V400" s="542"/>
      <c r="W400" s="542"/>
      <c r="X400" s="542"/>
      <c r="Y400" s="542"/>
      <c r="Z400" s="542"/>
      <c r="AA400" s="542"/>
      <c r="AB400" s="542"/>
      <c r="AC400" s="542"/>
      <c r="AD400" s="496"/>
    </row>
    <row r="401" spans="1:30" s="529" customFormat="1" ht="12" customHeight="1">
      <c r="A401" s="496"/>
      <c r="B401" s="526"/>
      <c r="C401" s="527"/>
      <c r="D401" s="528"/>
      <c r="E401" s="527"/>
      <c r="F401" s="496"/>
      <c r="G401" s="496"/>
      <c r="H401" s="496"/>
      <c r="I401" s="549"/>
      <c r="J401" s="549"/>
      <c r="K401" s="549"/>
      <c r="L401" s="549"/>
      <c r="M401" s="549"/>
      <c r="N401" s="496"/>
      <c r="O401" s="542"/>
      <c r="P401" s="542"/>
      <c r="Q401" s="542"/>
      <c r="R401" s="542"/>
      <c r="S401" s="542"/>
      <c r="T401" s="542"/>
      <c r="U401" s="542"/>
      <c r="V401" s="542"/>
      <c r="W401" s="542"/>
      <c r="X401" s="542"/>
      <c r="Y401" s="542"/>
      <c r="Z401" s="542"/>
      <c r="AA401" s="542"/>
      <c r="AB401" s="542"/>
      <c r="AC401" s="542"/>
      <c r="AD401" s="496"/>
    </row>
    <row r="402" spans="1:30" s="529" customFormat="1" ht="12" customHeight="1">
      <c r="A402" s="496"/>
      <c r="B402" s="526"/>
      <c r="C402" s="527"/>
      <c r="D402" s="528"/>
      <c r="E402" s="527"/>
      <c r="F402" s="496"/>
      <c r="G402" s="496"/>
      <c r="H402" s="496"/>
      <c r="I402" s="549"/>
      <c r="J402" s="549"/>
      <c r="K402" s="549"/>
      <c r="L402" s="549"/>
      <c r="M402" s="549"/>
      <c r="N402" s="496"/>
      <c r="O402" s="542"/>
      <c r="P402" s="542"/>
      <c r="Q402" s="542"/>
      <c r="R402" s="542"/>
      <c r="S402" s="542"/>
      <c r="T402" s="542"/>
      <c r="U402" s="542"/>
      <c r="V402" s="542"/>
      <c r="W402" s="542"/>
      <c r="X402" s="542"/>
      <c r="Y402" s="542"/>
      <c r="Z402" s="542"/>
      <c r="AA402" s="542"/>
      <c r="AB402" s="542"/>
      <c r="AC402" s="542"/>
      <c r="AD402" s="496"/>
    </row>
    <row r="403" spans="1:30" s="529" customFormat="1" ht="12" customHeight="1">
      <c r="A403" s="496"/>
      <c r="B403" s="526"/>
      <c r="C403" s="527"/>
      <c r="D403" s="528"/>
      <c r="E403" s="527"/>
      <c r="F403" s="496"/>
      <c r="G403" s="496"/>
      <c r="H403" s="496"/>
      <c r="I403" s="549"/>
      <c r="J403" s="549"/>
      <c r="K403" s="549"/>
      <c r="L403" s="549"/>
      <c r="M403" s="549"/>
      <c r="N403" s="496"/>
      <c r="O403" s="542"/>
      <c r="P403" s="542"/>
      <c r="Q403" s="542"/>
      <c r="R403" s="542"/>
      <c r="S403" s="542"/>
      <c r="T403" s="542"/>
      <c r="U403" s="542"/>
      <c r="V403" s="542"/>
      <c r="W403" s="542"/>
      <c r="X403" s="542"/>
      <c r="Y403" s="542"/>
      <c r="Z403" s="542"/>
      <c r="AA403" s="542"/>
      <c r="AB403" s="542"/>
      <c r="AC403" s="542"/>
      <c r="AD403" s="496"/>
    </row>
    <row r="404" spans="1:30" s="529" customFormat="1" ht="12" customHeight="1">
      <c r="A404" s="496"/>
      <c r="B404" s="526"/>
      <c r="C404" s="527"/>
      <c r="D404" s="528"/>
      <c r="E404" s="527"/>
      <c r="F404" s="496"/>
      <c r="G404" s="496"/>
      <c r="H404" s="496"/>
      <c r="I404" s="549"/>
      <c r="J404" s="549"/>
      <c r="K404" s="549"/>
      <c r="L404" s="549"/>
      <c r="M404" s="549"/>
      <c r="N404" s="496"/>
      <c r="O404" s="542"/>
      <c r="P404" s="542"/>
      <c r="Q404" s="542"/>
      <c r="R404" s="542"/>
      <c r="S404" s="542"/>
      <c r="T404" s="542"/>
      <c r="U404" s="542"/>
      <c r="V404" s="542"/>
      <c r="W404" s="542"/>
      <c r="X404" s="542"/>
      <c r="Y404" s="542"/>
      <c r="Z404" s="542"/>
      <c r="AA404" s="542"/>
      <c r="AB404" s="542"/>
      <c r="AC404" s="542"/>
      <c r="AD404" s="496"/>
    </row>
    <row r="405" spans="1:30" s="529" customFormat="1" ht="12" customHeight="1">
      <c r="A405" s="496"/>
      <c r="B405" s="526"/>
      <c r="C405" s="527"/>
      <c r="D405" s="528"/>
      <c r="E405" s="527"/>
      <c r="F405" s="496"/>
      <c r="G405" s="496"/>
      <c r="H405" s="496"/>
      <c r="I405" s="549"/>
      <c r="J405" s="549"/>
      <c r="K405" s="549"/>
      <c r="L405" s="549"/>
      <c r="M405" s="549"/>
      <c r="N405" s="496"/>
      <c r="O405" s="542"/>
      <c r="P405" s="542"/>
      <c r="Q405" s="542"/>
      <c r="R405" s="542"/>
      <c r="S405" s="542"/>
      <c r="T405" s="542"/>
      <c r="U405" s="542"/>
      <c r="V405" s="542"/>
      <c r="W405" s="542"/>
      <c r="X405" s="542"/>
      <c r="Y405" s="542"/>
      <c r="Z405" s="542"/>
      <c r="AA405" s="542"/>
      <c r="AB405" s="542"/>
      <c r="AC405" s="542"/>
      <c r="AD405" s="496"/>
    </row>
    <row r="406" spans="1:30" s="529" customFormat="1" ht="12" customHeight="1">
      <c r="A406" s="496"/>
      <c r="B406" s="526"/>
      <c r="C406" s="527"/>
      <c r="D406" s="528"/>
      <c r="E406" s="527"/>
      <c r="F406" s="496"/>
      <c r="G406" s="496"/>
      <c r="H406" s="496"/>
      <c r="I406" s="549"/>
      <c r="J406" s="549"/>
      <c r="K406" s="549"/>
      <c r="L406" s="549"/>
      <c r="M406" s="549"/>
      <c r="N406" s="496"/>
      <c r="O406" s="542"/>
      <c r="P406" s="542"/>
      <c r="Q406" s="542"/>
      <c r="R406" s="542"/>
      <c r="S406" s="542"/>
      <c r="T406" s="542"/>
      <c r="U406" s="542"/>
      <c r="V406" s="542"/>
      <c r="W406" s="542"/>
      <c r="X406" s="542"/>
      <c r="Y406" s="542"/>
      <c r="Z406" s="542"/>
      <c r="AA406" s="542"/>
      <c r="AB406" s="542"/>
      <c r="AC406" s="542"/>
      <c r="AD406" s="496"/>
    </row>
    <row r="407" spans="1:30" s="529" customFormat="1" ht="12" customHeight="1">
      <c r="A407" s="496"/>
      <c r="B407" s="526"/>
      <c r="C407" s="527"/>
      <c r="D407" s="528"/>
      <c r="E407" s="527"/>
      <c r="F407" s="496"/>
      <c r="G407" s="496"/>
      <c r="H407" s="496"/>
      <c r="I407" s="549"/>
      <c r="J407" s="549"/>
      <c r="K407" s="549"/>
      <c r="L407" s="549"/>
      <c r="M407" s="549"/>
      <c r="N407" s="496"/>
      <c r="O407" s="542"/>
      <c r="P407" s="542"/>
      <c r="Q407" s="542"/>
      <c r="R407" s="542"/>
      <c r="S407" s="542"/>
      <c r="T407" s="542"/>
      <c r="U407" s="542"/>
      <c r="V407" s="542"/>
      <c r="W407" s="542"/>
      <c r="X407" s="542"/>
      <c r="Y407" s="542"/>
      <c r="Z407" s="542"/>
      <c r="AA407" s="542"/>
      <c r="AB407" s="542"/>
      <c r="AC407" s="542"/>
      <c r="AD407" s="496"/>
    </row>
    <row r="408" spans="1:30" s="529" customFormat="1" ht="12" customHeight="1">
      <c r="A408" s="496"/>
      <c r="B408" s="526"/>
      <c r="C408" s="527"/>
      <c r="D408" s="528"/>
      <c r="E408" s="527"/>
      <c r="F408" s="496"/>
      <c r="G408" s="496"/>
      <c r="H408" s="496"/>
      <c r="I408" s="549"/>
      <c r="J408" s="549"/>
      <c r="K408" s="549"/>
      <c r="L408" s="549"/>
      <c r="M408" s="549"/>
      <c r="N408" s="496"/>
      <c r="O408" s="542"/>
      <c r="P408" s="542"/>
      <c r="Q408" s="542"/>
      <c r="R408" s="542"/>
      <c r="S408" s="542"/>
      <c r="T408" s="542"/>
      <c r="U408" s="542"/>
      <c r="V408" s="542"/>
      <c r="W408" s="542"/>
      <c r="X408" s="542"/>
      <c r="Y408" s="542"/>
      <c r="Z408" s="542"/>
      <c r="AA408" s="542"/>
      <c r="AB408" s="542"/>
      <c r="AC408" s="542"/>
      <c r="AD408" s="496"/>
    </row>
    <row r="409" spans="1:30" s="529" customFormat="1" ht="12" customHeight="1">
      <c r="A409" s="496"/>
      <c r="B409" s="526"/>
      <c r="C409" s="527"/>
      <c r="D409" s="528"/>
      <c r="E409" s="527"/>
      <c r="F409" s="496"/>
      <c r="G409" s="496"/>
      <c r="H409" s="496"/>
      <c r="I409" s="549"/>
      <c r="J409" s="549"/>
      <c r="K409" s="549"/>
      <c r="L409" s="549"/>
      <c r="M409" s="549"/>
      <c r="N409" s="496"/>
      <c r="O409" s="542"/>
      <c r="P409" s="542"/>
      <c r="Q409" s="542"/>
      <c r="R409" s="542"/>
      <c r="S409" s="542"/>
      <c r="T409" s="542"/>
      <c r="U409" s="542"/>
      <c r="V409" s="542"/>
      <c r="W409" s="542"/>
      <c r="X409" s="542"/>
      <c r="Y409" s="542"/>
      <c r="Z409" s="542"/>
      <c r="AA409" s="542"/>
      <c r="AB409" s="542"/>
      <c r="AC409" s="542"/>
      <c r="AD409" s="496"/>
    </row>
    <row r="410" spans="1:30" s="529" customFormat="1" ht="12" customHeight="1">
      <c r="A410" s="496"/>
      <c r="B410" s="526"/>
      <c r="C410" s="527"/>
      <c r="D410" s="528"/>
      <c r="E410" s="527"/>
      <c r="F410" s="496"/>
      <c r="G410" s="496"/>
      <c r="H410" s="496"/>
      <c r="I410" s="549"/>
      <c r="J410" s="549"/>
      <c r="K410" s="549"/>
      <c r="L410" s="549"/>
      <c r="M410" s="549"/>
      <c r="N410" s="496"/>
      <c r="O410" s="542"/>
      <c r="P410" s="542"/>
      <c r="Q410" s="542"/>
      <c r="R410" s="542"/>
      <c r="S410" s="542"/>
      <c r="T410" s="542"/>
      <c r="U410" s="542"/>
      <c r="V410" s="542"/>
      <c r="W410" s="542"/>
      <c r="X410" s="542"/>
      <c r="Y410" s="542"/>
      <c r="Z410" s="542"/>
      <c r="AA410" s="542"/>
      <c r="AB410" s="542"/>
      <c r="AC410" s="542"/>
      <c r="AD410" s="496"/>
    </row>
    <row r="411" spans="1:30" s="529" customFormat="1" ht="12" customHeight="1">
      <c r="A411" s="496"/>
      <c r="B411" s="526"/>
      <c r="C411" s="527"/>
      <c r="D411" s="528"/>
      <c r="E411" s="527"/>
      <c r="F411" s="496"/>
      <c r="G411" s="496"/>
      <c r="H411" s="496"/>
      <c r="I411" s="549"/>
      <c r="J411" s="549"/>
      <c r="K411" s="549"/>
      <c r="L411" s="549"/>
      <c r="M411" s="549"/>
      <c r="N411" s="496"/>
      <c r="O411" s="542"/>
      <c r="P411" s="542"/>
      <c r="Q411" s="542"/>
      <c r="R411" s="542"/>
      <c r="S411" s="542"/>
      <c r="T411" s="542"/>
      <c r="U411" s="542"/>
      <c r="V411" s="542"/>
      <c r="W411" s="542"/>
      <c r="X411" s="542"/>
      <c r="Y411" s="542"/>
      <c r="Z411" s="542"/>
      <c r="AA411" s="542"/>
      <c r="AB411" s="542"/>
      <c r="AC411" s="542"/>
      <c r="AD411" s="496"/>
    </row>
    <row r="412" spans="1:30" s="529" customFormat="1" ht="12" customHeight="1">
      <c r="A412" s="496"/>
      <c r="B412" s="526"/>
      <c r="C412" s="527"/>
      <c r="D412" s="528"/>
      <c r="E412" s="527"/>
      <c r="F412" s="496"/>
      <c r="G412" s="496"/>
      <c r="H412" s="496"/>
      <c r="I412" s="549"/>
      <c r="J412" s="549"/>
      <c r="K412" s="549"/>
      <c r="L412" s="549"/>
      <c r="M412" s="549"/>
      <c r="N412" s="496"/>
      <c r="O412" s="542"/>
      <c r="P412" s="542"/>
      <c r="Q412" s="542"/>
      <c r="R412" s="542"/>
      <c r="S412" s="542"/>
      <c r="T412" s="542"/>
      <c r="U412" s="542"/>
      <c r="V412" s="542"/>
      <c r="W412" s="542"/>
      <c r="X412" s="542"/>
      <c r="Y412" s="542"/>
      <c r="Z412" s="542"/>
      <c r="AA412" s="542"/>
      <c r="AB412" s="542"/>
      <c r="AC412" s="542"/>
      <c r="AD412" s="496"/>
    </row>
    <row r="413" spans="1:30" s="529" customFormat="1" ht="12" customHeight="1">
      <c r="A413" s="496"/>
      <c r="B413" s="526"/>
      <c r="C413" s="527"/>
      <c r="D413" s="528"/>
      <c r="E413" s="527"/>
      <c r="F413" s="496"/>
      <c r="G413" s="496"/>
      <c r="H413" s="496"/>
      <c r="I413" s="549"/>
      <c r="J413" s="549"/>
      <c r="K413" s="549"/>
      <c r="L413" s="549"/>
      <c r="M413" s="549"/>
      <c r="N413" s="496"/>
      <c r="O413" s="542"/>
      <c r="P413" s="542"/>
      <c r="Q413" s="542"/>
      <c r="R413" s="542"/>
      <c r="S413" s="542"/>
      <c r="T413" s="542"/>
      <c r="U413" s="542"/>
      <c r="V413" s="542"/>
      <c r="W413" s="542"/>
      <c r="X413" s="542"/>
      <c r="Y413" s="542"/>
      <c r="Z413" s="542"/>
      <c r="AA413" s="542"/>
      <c r="AB413" s="542"/>
      <c r="AC413" s="542"/>
      <c r="AD413" s="496"/>
    </row>
    <row r="414" spans="1:30" s="529" customFormat="1" ht="12" customHeight="1">
      <c r="A414" s="496"/>
      <c r="B414" s="526"/>
      <c r="C414" s="527"/>
      <c r="D414" s="528"/>
      <c r="E414" s="527"/>
      <c r="F414" s="496"/>
      <c r="G414" s="496"/>
      <c r="H414" s="496"/>
      <c r="I414" s="549"/>
      <c r="J414" s="549"/>
      <c r="K414" s="549"/>
      <c r="L414" s="549"/>
      <c r="M414" s="549"/>
      <c r="N414" s="496"/>
      <c r="O414" s="542"/>
      <c r="P414" s="542"/>
      <c r="Q414" s="542"/>
      <c r="R414" s="542"/>
      <c r="S414" s="542"/>
      <c r="T414" s="542"/>
      <c r="U414" s="542"/>
      <c r="V414" s="542"/>
      <c r="W414" s="542"/>
      <c r="X414" s="542"/>
      <c r="Y414" s="542"/>
      <c r="Z414" s="542"/>
      <c r="AA414" s="542"/>
      <c r="AB414" s="542"/>
      <c r="AC414" s="542"/>
      <c r="AD414" s="496"/>
    </row>
    <row r="415" spans="1:30" s="529" customFormat="1" ht="12" customHeight="1">
      <c r="A415" s="496"/>
      <c r="B415" s="526"/>
      <c r="C415" s="527"/>
      <c r="D415" s="528"/>
      <c r="E415" s="527"/>
      <c r="F415" s="496"/>
      <c r="G415" s="496"/>
      <c r="H415" s="496"/>
      <c r="I415" s="549"/>
      <c r="J415" s="549"/>
      <c r="K415" s="549"/>
      <c r="L415" s="549"/>
      <c r="M415" s="549"/>
      <c r="N415" s="496"/>
      <c r="O415" s="542"/>
      <c r="P415" s="542"/>
      <c r="Q415" s="542"/>
      <c r="R415" s="542"/>
      <c r="S415" s="542"/>
      <c r="T415" s="542"/>
      <c r="U415" s="542"/>
      <c r="V415" s="542"/>
      <c r="W415" s="542"/>
      <c r="X415" s="542"/>
      <c r="Y415" s="542"/>
      <c r="Z415" s="542"/>
      <c r="AA415" s="542"/>
      <c r="AB415" s="542"/>
      <c r="AC415" s="542"/>
      <c r="AD415" s="496"/>
    </row>
    <row r="416" spans="1:30" s="529" customFormat="1" ht="12" customHeight="1">
      <c r="A416" s="496"/>
      <c r="B416" s="526"/>
      <c r="C416" s="527"/>
      <c r="D416" s="528"/>
      <c r="E416" s="527"/>
      <c r="F416" s="496"/>
      <c r="G416" s="496"/>
      <c r="H416" s="496"/>
      <c r="I416" s="549"/>
      <c r="J416" s="549"/>
      <c r="K416" s="549"/>
      <c r="L416" s="549"/>
      <c r="M416" s="549"/>
      <c r="N416" s="496"/>
      <c r="O416" s="542"/>
      <c r="P416" s="542"/>
      <c r="Q416" s="542"/>
      <c r="R416" s="542"/>
      <c r="S416" s="542"/>
      <c r="T416" s="542"/>
      <c r="U416" s="542"/>
      <c r="V416" s="542"/>
      <c r="W416" s="542"/>
      <c r="X416" s="542"/>
      <c r="Y416" s="542"/>
      <c r="Z416" s="542"/>
      <c r="AA416" s="542"/>
      <c r="AB416" s="542"/>
      <c r="AC416" s="542"/>
      <c r="AD416" s="496"/>
    </row>
    <row r="417" spans="1:30" s="529" customFormat="1" ht="12" customHeight="1">
      <c r="A417" s="496"/>
      <c r="B417" s="526"/>
      <c r="C417" s="527"/>
      <c r="D417" s="528"/>
      <c r="E417" s="527"/>
      <c r="F417" s="496"/>
      <c r="G417" s="496"/>
      <c r="H417" s="496"/>
      <c r="I417" s="549"/>
      <c r="J417" s="549"/>
      <c r="K417" s="549"/>
      <c r="L417" s="549"/>
      <c r="M417" s="549"/>
      <c r="N417" s="496"/>
      <c r="O417" s="542"/>
      <c r="P417" s="542"/>
      <c r="Q417" s="542"/>
      <c r="R417" s="542"/>
      <c r="S417" s="542"/>
      <c r="T417" s="542"/>
      <c r="U417" s="542"/>
      <c r="V417" s="542"/>
      <c r="W417" s="542"/>
      <c r="X417" s="542"/>
      <c r="Y417" s="542"/>
      <c r="Z417" s="542"/>
      <c r="AA417" s="542"/>
      <c r="AB417" s="542"/>
      <c r="AC417" s="542"/>
      <c r="AD417" s="496"/>
    </row>
    <row r="418" spans="1:30" s="529" customFormat="1" ht="12" customHeight="1">
      <c r="A418" s="496"/>
      <c r="B418" s="526"/>
      <c r="C418" s="527"/>
      <c r="D418" s="528"/>
      <c r="E418" s="527"/>
      <c r="F418" s="496"/>
      <c r="G418" s="496"/>
      <c r="H418" s="496"/>
      <c r="I418" s="549"/>
      <c r="J418" s="549"/>
      <c r="K418" s="549"/>
      <c r="L418" s="549"/>
      <c r="M418" s="549"/>
      <c r="N418" s="496"/>
      <c r="O418" s="542"/>
      <c r="P418" s="542"/>
      <c r="Q418" s="542"/>
      <c r="R418" s="542"/>
      <c r="S418" s="542"/>
      <c r="T418" s="542"/>
      <c r="U418" s="542"/>
      <c r="V418" s="542"/>
      <c r="W418" s="542"/>
      <c r="X418" s="542"/>
      <c r="Y418" s="542"/>
      <c r="Z418" s="542"/>
      <c r="AA418" s="542"/>
      <c r="AB418" s="542"/>
      <c r="AC418" s="542"/>
      <c r="AD418" s="496"/>
    </row>
    <row r="419" spans="1:30" s="529" customFormat="1" ht="12" customHeight="1">
      <c r="A419" s="496"/>
      <c r="B419" s="526"/>
      <c r="C419" s="527"/>
      <c r="D419" s="528"/>
      <c r="E419" s="527"/>
      <c r="F419" s="496"/>
      <c r="G419" s="496"/>
      <c r="H419" s="496"/>
      <c r="I419" s="549"/>
      <c r="J419" s="549"/>
      <c r="K419" s="549"/>
      <c r="L419" s="549"/>
      <c r="M419" s="549"/>
      <c r="N419" s="496"/>
      <c r="O419" s="542"/>
      <c r="P419" s="542"/>
      <c r="Q419" s="542"/>
      <c r="R419" s="542"/>
      <c r="S419" s="542"/>
      <c r="T419" s="542"/>
      <c r="U419" s="542"/>
      <c r="V419" s="542"/>
      <c r="W419" s="542"/>
      <c r="X419" s="542"/>
      <c r="Y419" s="542"/>
      <c r="Z419" s="542"/>
      <c r="AA419" s="542"/>
      <c r="AB419" s="542"/>
      <c r="AC419" s="542"/>
      <c r="AD419" s="496"/>
    </row>
    <row r="420" spans="1:30" s="529" customFormat="1" ht="12" customHeight="1">
      <c r="A420" s="496"/>
      <c r="B420" s="526"/>
      <c r="C420" s="527"/>
      <c r="D420" s="528"/>
      <c r="E420" s="527"/>
      <c r="F420" s="496"/>
      <c r="G420" s="496"/>
      <c r="H420" s="496"/>
      <c r="I420" s="549"/>
      <c r="J420" s="549"/>
      <c r="K420" s="549"/>
      <c r="L420" s="549"/>
      <c r="M420" s="549"/>
      <c r="N420" s="496"/>
      <c r="O420" s="542"/>
      <c r="P420" s="542"/>
      <c r="Q420" s="542"/>
      <c r="R420" s="542"/>
      <c r="S420" s="542"/>
      <c r="T420" s="542"/>
      <c r="U420" s="542"/>
      <c r="V420" s="542"/>
      <c r="W420" s="542"/>
      <c r="X420" s="542"/>
      <c r="Y420" s="542"/>
      <c r="Z420" s="542"/>
      <c r="AA420" s="542"/>
      <c r="AB420" s="542"/>
      <c r="AC420" s="542"/>
      <c r="AD420" s="496"/>
    </row>
    <row r="421" spans="1:30" s="529" customFormat="1" ht="12" customHeight="1">
      <c r="A421" s="496"/>
      <c r="B421" s="526"/>
      <c r="C421" s="527"/>
      <c r="D421" s="528"/>
      <c r="E421" s="527"/>
      <c r="F421" s="496"/>
      <c r="G421" s="496"/>
      <c r="H421" s="496"/>
      <c r="I421" s="549"/>
      <c r="J421" s="549"/>
      <c r="K421" s="549"/>
      <c r="L421" s="549"/>
      <c r="M421" s="549"/>
      <c r="N421" s="496"/>
      <c r="O421" s="542"/>
      <c r="P421" s="542"/>
      <c r="Q421" s="542"/>
      <c r="R421" s="542"/>
      <c r="S421" s="542"/>
      <c r="T421" s="542"/>
      <c r="U421" s="542"/>
      <c r="V421" s="542"/>
      <c r="W421" s="542"/>
      <c r="X421" s="542"/>
      <c r="Y421" s="542"/>
      <c r="Z421" s="542"/>
      <c r="AA421" s="542"/>
      <c r="AB421" s="542"/>
      <c r="AC421" s="542"/>
      <c r="AD421" s="496"/>
    </row>
    <row r="422" spans="1:30" s="529" customFormat="1" ht="12" customHeight="1">
      <c r="A422" s="496"/>
      <c r="B422" s="526"/>
      <c r="C422" s="527"/>
      <c r="D422" s="528"/>
      <c r="E422" s="527"/>
      <c r="F422" s="496"/>
      <c r="G422" s="496"/>
      <c r="H422" s="496"/>
      <c r="I422" s="549"/>
      <c r="J422" s="549"/>
      <c r="K422" s="549"/>
      <c r="L422" s="549"/>
      <c r="M422" s="549"/>
      <c r="N422" s="496"/>
      <c r="O422" s="542"/>
      <c r="P422" s="542"/>
      <c r="Q422" s="542"/>
      <c r="R422" s="542"/>
      <c r="S422" s="542"/>
      <c r="T422" s="542"/>
      <c r="U422" s="542"/>
      <c r="V422" s="542"/>
      <c r="W422" s="542"/>
      <c r="X422" s="542"/>
      <c r="Y422" s="542"/>
      <c r="Z422" s="542"/>
      <c r="AA422" s="542"/>
      <c r="AB422" s="542"/>
      <c r="AC422" s="542"/>
      <c r="AD422" s="496"/>
    </row>
    <row r="423" spans="1:30" s="529" customFormat="1" ht="12" customHeight="1">
      <c r="A423" s="496"/>
      <c r="B423" s="526"/>
      <c r="C423" s="527"/>
      <c r="D423" s="528"/>
      <c r="E423" s="527"/>
      <c r="F423" s="496"/>
      <c r="G423" s="496"/>
      <c r="H423" s="496"/>
      <c r="I423" s="549"/>
      <c r="J423" s="549"/>
      <c r="K423" s="549"/>
      <c r="L423" s="549"/>
      <c r="M423" s="549"/>
      <c r="N423" s="496"/>
      <c r="O423" s="542"/>
      <c r="P423" s="542"/>
      <c r="Q423" s="542"/>
      <c r="R423" s="542"/>
      <c r="S423" s="542"/>
      <c r="T423" s="542"/>
      <c r="U423" s="542"/>
      <c r="V423" s="542"/>
      <c r="W423" s="542"/>
      <c r="X423" s="542"/>
      <c r="Y423" s="542"/>
      <c r="Z423" s="542"/>
      <c r="AA423" s="542"/>
      <c r="AB423" s="542"/>
      <c r="AC423" s="542"/>
      <c r="AD423" s="496"/>
    </row>
    <row r="424" spans="1:30" s="529" customFormat="1" ht="12" customHeight="1">
      <c r="A424" s="496"/>
      <c r="B424" s="526"/>
      <c r="C424" s="527"/>
      <c r="D424" s="528"/>
      <c r="E424" s="527"/>
      <c r="F424" s="496"/>
      <c r="G424" s="496"/>
      <c r="H424" s="496"/>
      <c r="I424" s="549"/>
      <c r="J424" s="549"/>
      <c r="K424" s="549"/>
      <c r="L424" s="549"/>
      <c r="M424" s="549"/>
      <c r="N424" s="496"/>
      <c r="O424" s="542"/>
      <c r="P424" s="542"/>
      <c r="Q424" s="542"/>
      <c r="R424" s="542"/>
      <c r="S424" s="542"/>
      <c r="T424" s="542"/>
      <c r="U424" s="542"/>
      <c r="V424" s="542"/>
      <c r="W424" s="542"/>
      <c r="X424" s="542"/>
      <c r="Y424" s="542"/>
      <c r="Z424" s="542"/>
      <c r="AA424" s="542"/>
      <c r="AB424" s="542"/>
      <c r="AC424" s="542"/>
      <c r="AD424" s="496"/>
    </row>
    <row r="425" spans="1:30" s="529" customFormat="1" ht="12" customHeight="1">
      <c r="A425" s="496"/>
      <c r="B425" s="526"/>
      <c r="C425" s="527"/>
      <c r="D425" s="528"/>
      <c r="E425" s="527"/>
      <c r="F425" s="496"/>
      <c r="G425" s="496"/>
      <c r="H425" s="496"/>
      <c r="I425" s="549"/>
      <c r="J425" s="549"/>
      <c r="K425" s="549"/>
      <c r="L425" s="549"/>
      <c r="M425" s="549"/>
      <c r="N425" s="496"/>
      <c r="O425" s="542"/>
      <c r="P425" s="542"/>
      <c r="Q425" s="542"/>
      <c r="R425" s="542"/>
      <c r="S425" s="542"/>
      <c r="T425" s="542"/>
      <c r="U425" s="542"/>
      <c r="V425" s="542"/>
      <c r="W425" s="542"/>
      <c r="X425" s="542"/>
      <c r="Y425" s="542"/>
      <c r="Z425" s="542"/>
      <c r="AA425" s="542"/>
      <c r="AB425" s="542"/>
      <c r="AC425" s="542"/>
      <c r="AD425" s="496"/>
    </row>
    <row r="426" spans="1:30" s="529" customFormat="1" ht="12" customHeight="1">
      <c r="A426" s="496"/>
      <c r="B426" s="526"/>
      <c r="C426" s="527"/>
      <c r="D426" s="528"/>
      <c r="E426" s="527"/>
      <c r="F426" s="496"/>
      <c r="G426" s="496"/>
      <c r="H426" s="496"/>
      <c r="I426" s="549"/>
      <c r="J426" s="549"/>
      <c r="K426" s="549"/>
      <c r="L426" s="549"/>
      <c r="M426" s="549"/>
      <c r="N426" s="496"/>
      <c r="O426" s="542"/>
      <c r="P426" s="542"/>
      <c r="Q426" s="542"/>
      <c r="R426" s="542"/>
      <c r="S426" s="542"/>
      <c r="T426" s="542"/>
      <c r="U426" s="542"/>
      <c r="V426" s="542"/>
      <c r="W426" s="542"/>
      <c r="X426" s="542"/>
      <c r="Y426" s="542"/>
      <c r="Z426" s="542"/>
      <c r="AA426" s="542"/>
      <c r="AB426" s="542"/>
      <c r="AC426" s="542"/>
      <c r="AD426" s="496"/>
    </row>
    <row r="427" spans="1:30" s="529" customFormat="1" ht="12" customHeight="1">
      <c r="A427" s="496"/>
      <c r="B427" s="526"/>
      <c r="C427" s="527"/>
      <c r="D427" s="528"/>
      <c r="E427" s="527"/>
      <c r="F427" s="496"/>
      <c r="G427" s="496"/>
      <c r="H427" s="496"/>
      <c r="I427" s="549"/>
      <c r="J427" s="549"/>
      <c r="K427" s="549"/>
      <c r="L427" s="549"/>
      <c r="M427" s="549"/>
      <c r="N427" s="496"/>
      <c r="O427" s="542"/>
      <c r="P427" s="542"/>
      <c r="Q427" s="542"/>
      <c r="R427" s="542"/>
      <c r="S427" s="542"/>
      <c r="T427" s="542"/>
      <c r="U427" s="542"/>
      <c r="V427" s="542"/>
      <c r="W427" s="542"/>
      <c r="X427" s="542"/>
      <c r="Y427" s="542"/>
      <c r="Z427" s="542"/>
      <c r="AA427" s="542"/>
      <c r="AB427" s="542"/>
      <c r="AC427" s="542"/>
      <c r="AD427" s="496"/>
    </row>
    <row r="428" spans="1:30" s="529" customFormat="1" ht="12" customHeight="1">
      <c r="A428" s="496"/>
      <c r="B428" s="526"/>
      <c r="C428" s="527"/>
      <c r="D428" s="528"/>
      <c r="E428" s="527"/>
      <c r="F428" s="496"/>
      <c r="G428" s="496"/>
      <c r="H428" s="496"/>
      <c r="I428" s="549"/>
      <c r="J428" s="549"/>
      <c r="K428" s="549"/>
      <c r="L428" s="549"/>
      <c r="M428" s="549"/>
      <c r="N428" s="496"/>
      <c r="O428" s="542"/>
      <c r="P428" s="542"/>
      <c r="Q428" s="542"/>
      <c r="R428" s="542"/>
      <c r="S428" s="542"/>
      <c r="T428" s="542"/>
      <c r="U428" s="542"/>
      <c r="V428" s="542"/>
      <c r="W428" s="542"/>
      <c r="X428" s="542"/>
      <c r="Y428" s="542"/>
      <c r="Z428" s="542"/>
      <c r="AA428" s="542"/>
      <c r="AB428" s="542"/>
      <c r="AC428" s="542"/>
      <c r="AD428" s="496"/>
    </row>
    <row r="429" spans="1:30" s="529" customFormat="1" ht="12" customHeight="1">
      <c r="A429" s="496"/>
      <c r="B429" s="526"/>
      <c r="C429" s="527"/>
      <c r="D429" s="528"/>
      <c r="E429" s="527"/>
      <c r="F429" s="496"/>
      <c r="G429" s="496"/>
      <c r="H429" s="496"/>
      <c r="I429" s="549"/>
      <c r="J429" s="549"/>
      <c r="K429" s="549"/>
      <c r="L429" s="549"/>
      <c r="M429" s="549"/>
      <c r="N429" s="496"/>
      <c r="O429" s="542"/>
      <c r="P429" s="542"/>
      <c r="Q429" s="542"/>
      <c r="R429" s="542"/>
      <c r="S429" s="542"/>
      <c r="T429" s="542"/>
      <c r="U429" s="542"/>
      <c r="V429" s="542"/>
      <c r="W429" s="542"/>
      <c r="X429" s="542"/>
      <c r="Y429" s="542"/>
      <c r="Z429" s="542"/>
      <c r="AA429" s="542"/>
      <c r="AB429" s="542"/>
      <c r="AC429" s="542"/>
      <c r="AD429" s="496"/>
    </row>
    <row r="430" spans="1:30" s="529" customFormat="1" ht="12" customHeight="1">
      <c r="A430" s="496"/>
      <c r="B430" s="526"/>
      <c r="C430" s="527"/>
      <c r="D430" s="528"/>
      <c r="E430" s="527"/>
      <c r="F430" s="496"/>
      <c r="G430" s="496"/>
      <c r="H430" s="496"/>
      <c r="I430" s="549"/>
      <c r="J430" s="549"/>
      <c r="K430" s="549"/>
      <c r="L430" s="549"/>
      <c r="M430" s="549"/>
      <c r="N430" s="496"/>
      <c r="O430" s="542"/>
      <c r="P430" s="542"/>
      <c r="Q430" s="542"/>
      <c r="R430" s="542"/>
      <c r="S430" s="542"/>
      <c r="T430" s="542"/>
      <c r="U430" s="542"/>
      <c r="V430" s="542"/>
      <c r="W430" s="542"/>
      <c r="X430" s="542"/>
      <c r="Y430" s="542"/>
      <c r="Z430" s="542"/>
      <c r="AA430" s="542"/>
      <c r="AB430" s="542"/>
      <c r="AC430" s="542"/>
      <c r="AD430" s="496"/>
    </row>
    <row r="431" spans="1:30" s="529" customFormat="1" ht="12" customHeight="1">
      <c r="A431" s="496"/>
      <c r="B431" s="526"/>
      <c r="C431" s="527"/>
      <c r="D431" s="528"/>
      <c r="E431" s="527"/>
      <c r="F431" s="496"/>
      <c r="G431" s="496"/>
      <c r="H431" s="496"/>
      <c r="I431" s="549"/>
      <c r="J431" s="549"/>
      <c r="K431" s="549"/>
      <c r="L431" s="549"/>
      <c r="M431" s="549"/>
      <c r="N431" s="496"/>
      <c r="O431" s="542"/>
      <c r="P431" s="542"/>
      <c r="Q431" s="542"/>
      <c r="R431" s="542"/>
      <c r="S431" s="542"/>
      <c r="T431" s="542"/>
      <c r="U431" s="542"/>
      <c r="V431" s="542"/>
      <c r="W431" s="542"/>
      <c r="X431" s="542"/>
      <c r="Y431" s="542"/>
      <c r="Z431" s="542"/>
      <c r="AA431" s="542"/>
      <c r="AB431" s="542"/>
      <c r="AC431" s="542"/>
      <c r="AD431" s="496"/>
    </row>
    <row r="432" spans="1:30" s="529" customFormat="1" ht="12" customHeight="1">
      <c r="A432" s="496"/>
      <c r="B432" s="526"/>
      <c r="C432" s="527"/>
      <c r="D432" s="528"/>
      <c r="E432" s="527"/>
      <c r="F432" s="496"/>
      <c r="G432" s="496"/>
      <c r="H432" s="496"/>
      <c r="I432" s="549"/>
      <c r="J432" s="549"/>
      <c r="K432" s="549"/>
      <c r="L432" s="549"/>
      <c r="M432" s="549"/>
      <c r="N432" s="496"/>
      <c r="O432" s="542"/>
      <c r="P432" s="542"/>
      <c r="Q432" s="542"/>
      <c r="R432" s="542"/>
      <c r="S432" s="542"/>
      <c r="T432" s="542"/>
      <c r="U432" s="542"/>
      <c r="V432" s="542"/>
      <c r="W432" s="542"/>
      <c r="X432" s="542"/>
      <c r="Y432" s="542"/>
      <c r="Z432" s="542"/>
      <c r="AA432" s="542"/>
      <c r="AB432" s="542"/>
      <c r="AC432" s="542"/>
      <c r="AD432" s="496"/>
    </row>
    <row r="433" spans="1:30" s="529" customFormat="1" ht="12" customHeight="1">
      <c r="A433" s="496"/>
      <c r="B433" s="526"/>
      <c r="C433" s="527"/>
      <c r="D433" s="528"/>
      <c r="E433" s="527"/>
      <c r="F433" s="496"/>
      <c r="G433" s="496"/>
      <c r="H433" s="496"/>
      <c r="I433" s="549"/>
      <c r="J433" s="549"/>
      <c r="K433" s="549"/>
      <c r="L433" s="549"/>
      <c r="M433" s="549"/>
      <c r="N433" s="496"/>
      <c r="O433" s="542"/>
      <c r="P433" s="542"/>
      <c r="Q433" s="542"/>
      <c r="R433" s="542"/>
      <c r="S433" s="542"/>
      <c r="T433" s="542"/>
      <c r="U433" s="542"/>
      <c r="V433" s="542"/>
      <c r="W433" s="542"/>
      <c r="X433" s="542"/>
      <c r="Y433" s="542"/>
      <c r="Z433" s="542"/>
      <c r="AA433" s="542"/>
      <c r="AB433" s="542"/>
      <c r="AC433" s="542"/>
      <c r="AD433" s="496"/>
    </row>
    <row r="434" spans="1:30" s="529" customFormat="1" ht="12" customHeight="1">
      <c r="A434" s="496"/>
      <c r="B434" s="526"/>
      <c r="C434" s="527"/>
      <c r="D434" s="528"/>
      <c r="E434" s="527"/>
      <c r="F434" s="496"/>
      <c r="G434" s="496"/>
      <c r="H434" s="496"/>
      <c r="I434" s="549"/>
      <c r="J434" s="549"/>
      <c r="K434" s="549"/>
      <c r="L434" s="549"/>
      <c r="M434" s="549"/>
      <c r="N434" s="496"/>
      <c r="O434" s="542"/>
      <c r="P434" s="542"/>
      <c r="Q434" s="542"/>
      <c r="R434" s="542"/>
      <c r="S434" s="542"/>
      <c r="T434" s="542"/>
      <c r="U434" s="542"/>
      <c r="V434" s="542"/>
      <c r="W434" s="542"/>
      <c r="X434" s="542"/>
      <c r="Y434" s="542"/>
      <c r="Z434" s="542"/>
      <c r="AA434" s="542"/>
      <c r="AB434" s="542"/>
      <c r="AC434" s="542"/>
      <c r="AD434" s="496"/>
    </row>
    <row r="435" spans="1:30" s="529" customFormat="1" ht="12" customHeight="1">
      <c r="A435" s="496"/>
      <c r="B435" s="526"/>
      <c r="C435" s="527"/>
      <c r="D435" s="528"/>
      <c r="E435" s="527"/>
      <c r="F435" s="496"/>
      <c r="G435" s="496"/>
      <c r="H435" s="496"/>
      <c r="I435" s="549"/>
      <c r="J435" s="549"/>
      <c r="K435" s="549"/>
      <c r="L435" s="549"/>
      <c r="M435" s="549"/>
      <c r="N435" s="496"/>
      <c r="O435" s="542"/>
      <c r="P435" s="542"/>
      <c r="Q435" s="542"/>
      <c r="R435" s="542"/>
      <c r="S435" s="542"/>
      <c r="T435" s="542"/>
      <c r="U435" s="542"/>
      <c r="V435" s="542"/>
      <c r="W435" s="542"/>
      <c r="X435" s="542"/>
      <c r="Y435" s="542"/>
      <c r="Z435" s="542"/>
      <c r="AA435" s="542"/>
      <c r="AB435" s="542"/>
      <c r="AC435" s="542"/>
      <c r="AD435" s="496"/>
    </row>
    <row r="436" spans="1:30" s="529" customFormat="1" ht="12" customHeight="1">
      <c r="A436" s="496"/>
      <c r="B436" s="526"/>
      <c r="C436" s="527"/>
      <c r="D436" s="528"/>
      <c r="E436" s="527"/>
      <c r="F436" s="496"/>
      <c r="G436" s="496"/>
      <c r="H436" s="496"/>
      <c r="I436" s="549"/>
      <c r="J436" s="549"/>
      <c r="K436" s="549"/>
      <c r="L436" s="549"/>
      <c r="M436" s="549"/>
      <c r="N436" s="496"/>
      <c r="O436" s="542"/>
      <c r="P436" s="542"/>
      <c r="Q436" s="542"/>
      <c r="R436" s="542"/>
      <c r="S436" s="542"/>
      <c r="T436" s="542"/>
      <c r="U436" s="542"/>
      <c r="V436" s="542"/>
      <c r="W436" s="542"/>
      <c r="X436" s="542"/>
      <c r="Y436" s="542"/>
      <c r="Z436" s="542"/>
      <c r="AA436" s="542"/>
      <c r="AB436" s="542"/>
      <c r="AC436" s="542"/>
      <c r="AD436" s="496"/>
    </row>
    <row r="437" spans="1:30" s="529" customFormat="1" ht="12" customHeight="1">
      <c r="A437" s="496"/>
      <c r="B437" s="526"/>
      <c r="C437" s="527"/>
      <c r="D437" s="528"/>
      <c r="E437" s="527"/>
      <c r="F437" s="496"/>
      <c r="G437" s="496"/>
      <c r="H437" s="496"/>
      <c r="I437" s="549"/>
      <c r="J437" s="549"/>
      <c r="K437" s="549"/>
      <c r="L437" s="549"/>
      <c r="M437" s="549"/>
      <c r="N437" s="496"/>
      <c r="O437" s="542"/>
      <c r="P437" s="542"/>
      <c r="Q437" s="542"/>
      <c r="R437" s="542"/>
      <c r="S437" s="542"/>
      <c r="T437" s="542"/>
      <c r="U437" s="542"/>
      <c r="V437" s="542"/>
      <c r="W437" s="542"/>
      <c r="X437" s="542"/>
      <c r="Y437" s="542"/>
      <c r="Z437" s="542"/>
      <c r="AA437" s="542"/>
      <c r="AB437" s="542"/>
      <c r="AC437" s="542"/>
      <c r="AD437" s="496"/>
    </row>
    <row r="438" spans="1:30" s="529" customFormat="1" ht="12" customHeight="1">
      <c r="A438" s="496"/>
      <c r="B438" s="526"/>
      <c r="C438" s="527"/>
      <c r="D438" s="528"/>
      <c r="E438" s="527"/>
      <c r="F438" s="496"/>
      <c r="G438" s="496"/>
      <c r="H438" s="496"/>
      <c r="I438" s="549"/>
      <c r="J438" s="549"/>
      <c r="K438" s="549"/>
      <c r="L438" s="549"/>
      <c r="M438" s="549"/>
      <c r="N438" s="496"/>
      <c r="O438" s="542"/>
      <c r="P438" s="542"/>
      <c r="Q438" s="542"/>
      <c r="R438" s="542"/>
      <c r="S438" s="542"/>
      <c r="T438" s="542"/>
      <c r="U438" s="542"/>
      <c r="V438" s="542"/>
      <c r="W438" s="542"/>
      <c r="X438" s="542"/>
      <c r="Y438" s="542"/>
      <c r="Z438" s="542"/>
      <c r="AA438" s="542"/>
      <c r="AB438" s="542"/>
      <c r="AC438" s="542"/>
      <c r="AD438" s="496"/>
    </row>
    <row r="439" spans="1:30" s="529" customFormat="1" ht="12" customHeight="1">
      <c r="A439" s="496"/>
      <c r="B439" s="526"/>
      <c r="C439" s="527"/>
      <c r="D439" s="528"/>
      <c r="E439" s="527"/>
      <c r="F439" s="496"/>
      <c r="G439" s="496"/>
      <c r="H439" s="496"/>
      <c r="I439" s="549"/>
      <c r="J439" s="549"/>
      <c r="K439" s="549"/>
      <c r="L439" s="549"/>
      <c r="M439" s="549"/>
      <c r="N439" s="496"/>
      <c r="O439" s="542"/>
      <c r="P439" s="542"/>
      <c r="Q439" s="542"/>
      <c r="R439" s="542"/>
      <c r="S439" s="542"/>
      <c r="T439" s="542"/>
      <c r="U439" s="542"/>
      <c r="V439" s="542"/>
      <c r="W439" s="542"/>
      <c r="X439" s="542"/>
      <c r="Y439" s="542"/>
      <c r="Z439" s="542"/>
      <c r="AA439" s="542"/>
      <c r="AB439" s="542"/>
      <c r="AC439" s="542"/>
      <c r="AD439" s="496"/>
    </row>
    <row r="440" spans="1:30" s="529" customFormat="1" ht="12" customHeight="1">
      <c r="A440" s="496"/>
      <c r="B440" s="526"/>
      <c r="C440" s="527"/>
      <c r="D440" s="528"/>
      <c r="E440" s="527"/>
      <c r="F440" s="496"/>
      <c r="G440" s="496"/>
      <c r="H440" s="496"/>
      <c r="I440" s="549"/>
      <c r="J440" s="549"/>
      <c r="K440" s="549"/>
      <c r="L440" s="549"/>
      <c r="M440" s="549"/>
      <c r="N440" s="496"/>
      <c r="O440" s="542"/>
      <c r="P440" s="542"/>
      <c r="Q440" s="542"/>
      <c r="R440" s="542"/>
      <c r="S440" s="542"/>
      <c r="T440" s="542"/>
      <c r="U440" s="542"/>
      <c r="V440" s="542"/>
      <c r="W440" s="542"/>
      <c r="X440" s="542"/>
      <c r="Y440" s="542"/>
      <c r="Z440" s="542"/>
      <c r="AA440" s="542"/>
      <c r="AB440" s="542"/>
      <c r="AC440" s="542"/>
      <c r="AD440" s="496"/>
    </row>
    <row r="441" spans="1:30" s="529" customFormat="1" ht="12" customHeight="1">
      <c r="A441" s="496"/>
      <c r="B441" s="526"/>
      <c r="C441" s="527"/>
      <c r="D441" s="528"/>
      <c r="E441" s="527"/>
      <c r="F441" s="496"/>
      <c r="G441" s="496"/>
      <c r="H441" s="496"/>
      <c r="I441" s="549"/>
      <c r="J441" s="549"/>
      <c r="K441" s="549"/>
      <c r="L441" s="549"/>
      <c r="M441" s="549"/>
      <c r="N441" s="496"/>
      <c r="O441" s="542"/>
      <c r="P441" s="542"/>
      <c r="Q441" s="542"/>
      <c r="R441" s="542"/>
      <c r="S441" s="542"/>
      <c r="T441" s="542"/>
      <c r="U441" s="542"/>
      <c r="V441" s="542"/>
      <c r="W441" s="542"/>
      <c r="X441" s="542"/>
      <c r="Y441" s="542"/>
      <c r="Z441" s="542"/>
      <c r="AA441" s="542"/>
      <c r="AB441" s="542"/>
      <c r="AC441" s="542"/>
      <c r="AD441" s="496"/>
    </row>
    <row r="442" spans="1:30" s="529" customFormat="1" ht="12" customHeight="1">
      <c r="A442" s="496"/>
      <c r="B442" s="526"/>
      <c r="C442" s="527"/>
      <c r="D442" s="528"/>
      <c r="E442" s="527"/>
      <c r="F442" s="496"/>
      <c r="G442" s="496"/>
      <c r="H442" s="496"/>
      <c r="I442" s="549"/>
      <c r="J442" s="549"/>
      <c r="K442" s="549"/>
      <c r="L442" s="549"/>
      <c r="M442" s="549"/>
      <c r="N442" s="496"/>
      <c r="O442" s="542"/>
      <c r="P442" s="542"/>
      <c r="Q442" s="542"/>
      <c r="R442" s="542"/>
      <c r="S442" s="542"/>
      <c r="T442" s="542"/>
      <c r="U442" s="542"/>
      <c r="V442" s="542"/>
      <c r="W442" s="542"/>
      <c r="X442" s="542"/>
      <c r="Y442" s="542"/>
      <c r="Z442" s="542"/>
      <c r="AA442" s="542"/>
      <c r="AB442" s="542"/>
      <c r="AC442" s="542"/>
      <c r="AD442" s="496"/>
    </row>
    <row r="443" spans="1:30" s="529" customFormat="1" ht="12" customHeight="1">
      <c r="A443" s="496"/>
      <c r="B443" s="526"/>
      <c r="C443" s="527"/>
      <c r="D443" s="528"/>
      <c r="E443" s="527"/>
      <c r="F443" s="496"/>
      <c r="G443" s="496"/>
      <c r="H443" s="496"/>
      <c r="I443" s="549"/>
      <c r="J443" s="549"/>
      <c r="K443" s="549"/>
      <c r="L443" s="549"/>
      <c r="M443" s="549"/>
      <c r="N443" s="496"/>
      <c r="O443" s="542"/>
      <c r="P443" s="542"/>
      <c r="Q443" s="542"/>
      <c r="R443" s="542"/>
      <c r="S443" s="542"/>
      <c r="T443" s="542"/>
      <c r="U443" s="542"/>
      <c r="V443" s="542"/>
      <c r="W443" s="542"/>
      <c r="X443" s="542"/>
      <c r="Y443" s="542"/>
      <c r="Z443" s="542"/>
      <c r="AA443" s="542"/>
      <c r="AB443" s="542"/>
      <c r="AC443" s="542"/>
      <c r="AD443" s="496"/>
    </row>
    <row r="444" spans="1:30" s="529" customFormat="1" ht="12" customHeight="1">
      <c r="A444" s="496"/>
      <c r="B444" s="526"/>
      <c r="C444" s="527"/>
      <c r="D444" s="528"/>
      <c r="E444" s="527"/>
      <c r="F444" s="496"/>
      <c r="G444" s="496"/>
      <c r="H444" s="496"/>
      <c r="I444" s="549"/>
      <c r="J444" s="549"/>
      <c r="K444" s="549"/>
      <c r="L444" s="549"/>
      <c r="M444" s="549"/>
      <c r="N444" s="496"/>
      <c r="O444" s="542"/>
      <c r="P444" s="542"/>
      <c r="Q444" s="542"/>
      <c r="R444" s="542"/>
      <c r="S444" s="542"/>
      <c r="T444" s="542"/>
      <c r="U444" s="542"/>
      <c r="V444" s="542"/>
      <c r="W444" s="542"/>
      <c r="X444" s="542"/>
      <c r="Y444" s="542"/>
      <c r="Z444" s="542"/>
      <c r="AA444" s="542"/>
      <c r="AB444" s="542"/>
      <c r="AC444" s="542"/>
      <c r="AD444" s="496"/>
    </row>
    <row r="445" spans="1:30" s="529" customFormat="1" ht="12" customHeight="1">
      <c r="A445" s="496"/>
      <c r="B445" s="526"/>
      <c r="C445" s="527"/>
      <c r="D445" s="528"/>
      <c r="E445" s="527"/>
      <c r="F445" s="496"/>
      <c r="G445" s="496"/>
      <c r="H445" s="496"/>
      <c r="I445" s="549"/>
      <c r="J445" s="549"/>
      <c r="K445" s="549"/>
      <c r="L445" s="549"/>
      <c r="M445" s="549"/>
      <c r="N445" s="496"/>
      <c r="O445" s="542"/>
      <c r="P445" s="542"/>
      <c r="Q445" s="542"/>
      <c r="R445" s="542"/>
      <c r="S445" s="542"/>
      <c r="T445" s="542"/>
      <c r="U445" s="542"/>
      <c r="V445" s="542"/>
      <c r="W445" s="542"/>
      <c r="X445" s="542"/>
      <c r="Y445" s="542"/>
      <c r="Z445" s="542"/>
      <c r="AA445" s="542"/>
      <c r="AB445" s="542"/>
      <c r="AC445" s="542"/>
      <c r="AD445" s="496"/>
    </row>
    <row r="446" spans="1:30" s="529" customFormat="1" ht="12" customHeight="1">
      <c r="A446" s="496"/>
      <c r="B446" s="526"/>
      <c r="C446" s="527"/>
      <c r="D446" s="528"/>
      <c r="E446" s="527"/>
      <c r="F446" s="496"/>
      <c r="G446" s="496"/>
      <c r="H446" s="496"/>
      <c r="I446" s="549"/>
      <c r="J446" s="549"/>
      <c r="K446" s="549"/>
      <c r="L446" s="549"/>
      <c r="M446" s="549"/>
      <c r="N446" s="496"/>
      <c r="O446" s="542"/>
      <c r="P446" s="542"/>
      <c r="Q446" s="542"/>
      <c r="R446" s="542"/>
      <c r="S446" s="542"/>
      <c r="T446" s="542"/>
      <c r="U446" s="542"/>
      <c r="V446" s="542"/>
      <c r="W446" s="542"/>
      <c r="X446" s="542"/>
      <c r="Y446" s="542"/>
      <c r="Z446" s="542"/>
      <c r="AA446" s="542"/>
      <c r="AB446" s="542"/>
      <c r="AC446" s="542"/>
      <c r="AD446" s="496"/>
    </row>
    <row r="447" spans="1:30" s="529" customFormat="1" ht="12" customHeight="1">
      <c r="A447" s="496"/>
      <c r="B447" s="526"/>
      <c r="C447" s="527"/>
      <c r="D447" s="528"/>
      <c r="E447" s="527"/>
      <c r="F447" s="496"/>
      <c r="G447" s="496"/>
      <c r="H447" s="496"/>
      <c r="I447" s="549"/>
      <c r="J447" s="549"/>
      <c r="K447" s="549"/>
      <c r="L447" s="549"/>
      <c r="M447" s="549"/>
      <c r="N447" s="496"/>
      <c r="O447" s="542"/>
      <c r="P447" s="542"/>
      <c r="Q447" s="542"/>
      <c r="R447" s="542"/>
      <c r="S447" s="542"/>
      <c r="T447" s="542"/>
      <c r="U447" s="542"/>
      <c r="V447" s="542"/>
      <c r="W447" s="542"/>
      <c r="X447" s="542"/>
      <c r="Y447" s="542"/>
      <c r="Z447" s="542"/>
      <c r="AA447" s="542"/>
      <c r="AB447" s="542"/>
      <c r="AC447" s="542"/>
      <c r="AD447" s="496"/>
    </row>
    <row r="448" spans="1:30" s="529" customFormat="1" ht="12" customHeight="1">
      <c r="A448" s="496"/>
      <c r="B448" s="526"/>
      <c r="C448" s="527"/>
      <c r="D448" s="528"/>
      <c r="E448" s="527"/>
      <c r="F448" s="496"/>
      <c r="G448" s="496"/>
      <c r="H448" s="496"/>
      <c r="I448" s="549"/>
      <c r="J448" s="549"/>
      <c r="K448" s="549"/>
      <c r="L448" s="549"/>
      <c r="M448" s="549"/>
      <c r="N448" s="496"/>
      <c r="O448" s="542"/>
      <c r="P448" s="542"/>
      <c r="Q448" s="542"/>
      <c r="R448" s="542"/>
      <c r="S448" s="542"/>
      <c r="T448" s="542"/>
      <c r="U448" s="542"/>
      <c r="V448" s="542"/>
      <c r="W448" s="542"/>
      <c r="X448" s="542"/>
      <c r="Y448" s="542"/>
      <c r="Z448" s="542"/>
      <c r="AA448" s="542"/>
      <c r="AB448" s="542"/>
      <c r="AC448" s="542"/>
      <c r="AD448" s="496"/>
    </row>
    <row r="449" spans="1:30" s="529" customFormat="1" ht="12" customHeight="1">
      <c r="A449" s="496"/>
      <c r="B449" s="526"/>
      <c r="C449" s="527"/>
      <c r="D449" s="528"/>
      <c r="E449" s="527"/>
      <c r="F449" s="496"/>
      <c r="G449" s="496"/>
      <c r="H449" s="496"/>
      <c r="I449" s="549"/>
      <c r="J449" s="549"/>
      <c r="K449" s="549"/>
      <c r="L449" s="549"/>
      <c r="M449" s="549"/>
      <c r="N449" s="496"/>
      <c r="O449" s="542"/>
      <c r="P449" s="542"/>
      <c r="Q449" s="542"/>
      <c r="R449" s="542"/>
      <c r="S449" s="542"/>
      <c r="T449" s="542"/>
      <c r="U449" s="542"/>
      <c r="V449" s="542"/>
      <c r="W449" s="542"/>
      <c r="X449" s="542"/>
      <c r="Y449" s="542"/>
      <c r="Z449" s="542"/>
      <c r="AA449" s="542"/>
      <c r="AB449" s="542"/>
      <c r="AC449" s="542"/>
      <c r="AD449" s="496"/>
    </row>
    <row r="450" spans="1:30" s="529" customFormat="1" ht="12" customHeight="1">
      <c r="A450" s="496"/>
      <c r="B450" s="526"/>
      <c r="C450" s="527"/>
      <c r="D450" s="528"/>
      <c r="E450" s="527"/>
      <c r="F450" s="496"/>
      <c r="G450" s="496"/>
      <c r="H450" s="496"/>
      <c r="I450" s="549"/>
      <c r="J450" s="549"/>
      <c r="K450" s="549"/>
      <c r="L450" s="549"/>
      <c r="M450" s="549"/>
      <c r="N450" s="496"/>
      <c r="O450" s="542"/>
      <c r="P450" s="542"/>
      <c r="Q450" s="542"/>
      <c r="R450" s="542"/>
      <c r="S450" s="542"/>
      <c r="T450" s="542"/>
      <c r="U450" s="542"/>
      <c r="V450" s="542"/>
      <c r="W450" s="542"/>
      <c r="X450" s="542"/>
      <c r="Y450" s="542"/>
      <c r="Z450" s="542"/>
      <c r="AA450" s="542"/>
      <c r="AB450" s="542"/>
      <c r="AC450" s="542"/>
      <c r="AD450" s="496"/>
    </row>
    <row r="451" spans="1:30" s="529" customFormat="1" ht="12" customHeight="1">
      <c r="A451" s="496"/>
      <c r="B451" s="526"/>
      <c r="C451" s="527"/>
      <c r="D451" s="528"/>
      <c r="E451" s="527"/>
      <c r="F451" s="496"/>
      <c r="G451" s="496"/>
      <c r="H451" s="496"/>
      <c r="I451" s="549"/>
      <c r="J451" s="549"/>
      <c r="K451" s="549"/>
      <c r="L451" s="549"/>
      <c r="M451" s="549"/>
      <c r="N451" s="496"/>
      <c r="O451" s="542"/>
      <c r="P451" s="542"/>
      <c r="Q451" s="542"/>
      <c r="R451" s="542"/>
      <c r="S451" s="542"/>
      <c r="T451" s="542"/>
      <c r="U451" s="542"/>
      <c r="V451" s="542"/>
      <c r="W451" s="542"/>
      <c r="X451" s="542"/>
      <c r="Y451" s="542"/>
      <c r="Z451" s="542"/>
      <c r="AA451" s="542"/>
      <c r="AB451" s="542"/>
      <c r="AC451" s="542"/>
      <c r="AD451" s="496"/>
    </row>
    <row r="452" spans="1:30" s="529" customFormat="1" ht="12" customHeight="1">
      <c r="A452" s="496"/>
      <c r="B452" s="526"/>
      <c r="C452" s="527"/>
      <c r="D452" s="528"/>
      <c r="E452" s="527"/>
      <c r="F452" s="496"/>
      <c r="G452" s="496"/>
      <c r="H452" s="496"/>
      <c r="I452" s="549"/>
      <c r="J452" s="549"/>
      <c r="K452" s="549"/>
      <c r="L452" s="549"/>
      <c r="M452" s="549"/>
      <c r="N452" s="496"/>
      <c r="O452" s="542"/>
      <c r="P452" s="542"/>
      <c r="Q452" s="542"/>
      <c r="R452" s="542"/>
      <c r="S452" s="542"/>
      <c r="T452" s="542"/>
      <c r="U452" s="542"/>
      <c r="V452" s="542"/>
      <c r="W452" s="542"/>
      <c r="X452" s="542"/>
      <c r="Y452" s="542"/>
      <c r="Z452" s="542"/>
      <c r="AA452" s="542"/>
      <c r="AB452" s="542"/>
      <c r="AC452" s="542"/>
      <c r="AD452" s="496"/>
    </row>
    <row r="453" spans="1:30" s="529" customFormat="1" ht="12" customHeight="1">
      <c r="A453" s="496"/>
      <c r="B453" s="526"/>
      <c r="C453" s="527"/>
      <c r="D453" s="528"/>
      <c r="E453" s="527"/>
      <c r="F453" s="496"/>
      <c r="G453" s="496"/>
      <c r="H453" s="496"/>
      <c r="I453" s="549"/>
      <c r="J453" s="549"/>
      <c r="K453" s="549"/>
      <c r="L453" s="549"/>
      <c r="M453" s="549"/>
      <c r="N453" s="496"/>
      <c r="O453" s="542"/>
      <c r="P453" s="542"/>
      <c r="Q453" s="542"/>
      <c r="R453" s="542"/>
      <c r="S453" s="542"/>
      <c r="T453" s="542"/>
      <c r="U453" s="542"/>
      <c r="V453" s="542"/>
      <c r="W453" s="542"/>
      <c r="X453" s="542"/>
      <c r="Y453" s="542"/>
      <c r="Z453" s="542"/>
      <c r="AA453" s="542"/>
      <c r="AB453" s="542"/>
      <c r="AC453" s="542"/>
      <c r="AD453" s="496"/>
    </row>
    <row r="454" spans="1:30" s="529" customFormat="1" ht="12" customHeight="1">
      <c r="A454" s="496"/>
      <c r="B454" s="526"/>
      <c r="C454" s="527"/>
      <c r="D454" s="528"/>
      <c r="E454" s="527"/>
      <c r="F454" s="496"/>
      <c r="G454" s="496"/>
      <c r="H454" s="496"/>
      <c r="I454" s="549"/>
      <c r="J454" s="549"/>
      <c r="K454" s="549"/>
      <c r="L454" s="549"/>
      <c r="M454" s="549"/>
      <c r="N454" s="496"/>
      <c r="O454" s="542"/>
      <c r="P454" s="542"/>
      <c r="Q454" s="542"/>
      <c r="R454" s="542"/>
      <c r="S454" s="542"/>
      <c r="T454" s="542"/>
      <c r="U454" s="542"/>
      <c r="V454" s="542"/>
      <c r="W454" s="542"/>
      <c r="X454" s="542"/>
      <c r="Y454" s="542"/>
      <c r="Z454" s="542"/>
      <c r="AA454" s="542"/>
      <c r="AB454" s="542"/>
      <c r="AC454" s="542"/>
      <c r="AD454" s="496"/>
    </row>
    <row r="455" spans="1:30" s="529" customFormat="1" ht="12" customHeight="1">
      <c r="A455" s="496"/>
      <c r="B455" s="526"/>
      <c r="C455" s="527"/>
      <c r="D455" s="528"/>
      <c r="E455" s="527"/>
      <c r="F455" s="496"/>
      <c r="G455" s="496"/>
      <c r="H455" s="496"/>
      <c r="I455" s="549"/>
      <c r="J455" s="549"/>
      <c r="K455" s="549"/>
      <c r="L455" s="549"/>
      <c r="M455" s="549"/>
      <c r="N455" s="496"/>
      <c r="O455" s="542"/>
      <c r="P455" s="542"/>
      <c r="Q455" s="542"/>
      <c r="R455" s="542"/>
      <c r="S455" s="542"/>
      <c r="T455" s="542"/>
      <c r="U455" s="542"/>
      <c r="V455" s="542"/>
      <c r="W455" s="542"/>
      <c r="X455" s="542"/>
      <c r="Y455" s="542"/>
      <c r="Z455" s="542"/>
      <c r="AA455" s="542"/>
      <c r="AB455" s="542"/>
      <c r="AC455" s="542"/>
      <c r="AD455" s="496"/>
    </row>
    <row r="456" spans="1:30" s="529" customFormat="1" ht="12" customHeight="1">
      <c r="A456" s="496"/>
      <c r="B456" s="526"/>
      <c r="C456" s="527"/>
      <c r="D456" s="528"/>
      <c r="E456" s="527"/>
      <c r="F456" s="496"/>
      <c r="G456" s="496"/>
      <c r="H456" s="496"/>
      <c r="I456" s="549"/>
      <c r="J456" s="549"/>
      <c r="K456" s="549"/>
      <c r="L456" s="549"/>
      <c r="M456" s="549"/>
      <c r="N456" s="496"/>
      <c r="O456" s="542"/>
      <c r="P456" s="542"/>
      <c r="Q456" s="542"/>
      <c r="R456" s="542"/>
      <c r="S456" s="542"/>
      <c r="T456" s="542"/>
      <c r="U456" s="542"/>
      <c r="V456" s="542"/>
      <c r="W456" s="542"/>
      <c r="X456" s="542"/>
      <c r="Y456" s="542"/>
      <c r="Z456" s="542"/>
      <c r="AA456" s="542"/>
      <c r="AB456" s="542"/>
      <c r="AC456" s="542"/>
      <c r="AD456" s="496"/>
    </row>
    <row r="457" spans="1:30" s="529" customFormat="1" ht="12" customHeight="1">
      <c r="A457" s="496"/>
      <c r="B457" s="526"/>
      <c r="C457" s="527"/>
      <c r="D457" s="528"/>
      <c r="E457" s="527"/>
      <c r="F457" s="496"/>
      <c r="G457" s="496"/>
      <c r="H457" s="496"/>
      <c r="I457" s="549"/>
      <c r="J457" s="549"/>
      <c r="K457" s="549"/>
      <c r="L457" s="549"/>
      <c r="M457" s="549"/>
      <c r="N457" s="496"/>
      <c r="O457" s="542"/>
      <c r="P457" s="542"/>
      <c r="Q457" s="542"/>
      <c r="R457" s="542"/>
      <c r="S457" s="542"/>
      <c r="T457" s="542"/>
      <c r="U457" s="542"/>
      <c r="V457" s="542"/>
      <c r="W457" s="542"/>
      <c r="X457" s="542"/>
      <c r="Y457" s="542"/>
      <c r="Z457" s="542"/>
      <c r="AA457" s="542"/>
      <c r="AB457" s="542"/>
      <c r="AC457" s="542"/>
      <c r="AD457" s="496"/>
    </row>
    <row r="458" spans="1:30" s="529" customFormat="1" ht="12" customHeight="1">
      <c r="A458" s="496"/>
      <c r="B458" s="526"/>
      <c r="C458" s="527"/>
      <c r="D458" s="528"/>
      <c r="E458" s="527"/>
      <c r="F458" s="496"/>
      <c r="G458" s="496"/>
      <c r="H458" s="496"/>
      <c r="I458" s="549"/>
      <c r="J458" s="549"/>
      <c r="K458" s="549"/>
      <c r="L458" s="549"/>
      <c r="M458" s="549"/>
      <c r="N458" s="496"/>
      <c r="O458" s="542"/>
      <c r="P458" s="542"/>
      <c r="Q458" s="542"/>
      <c r="R458" s="542"/>
      <c r="S458" s="542"/>
      <c r="T458" s="542"/>
      <c r="U458" s="542"/>
      <c r="V458" s="542"/>
      <c r="W458" s="542"/>
      <c r="X458" s="542"/>
      <c r="Y458" s="542"/>
      <c r="Z458" s="542"/>
      <c r="AA458" s="542"/>
      <c r="AB458" s="542"/>
      <c r="AC458" s="542"/>
      <c r="AD458" s="496"/>
    </row>
    <row r="459" spans="1:30" s="529" customFormat="1" ht="12" customHeight="1">
      <c r="A459" s="496"/>
      <c r="B459" s="526"/>
      <c r="C459" s="527"/>
      <c r="D459" s="528"/>
      <c r="E459" s="527"/>
      <c r="F459" s="496"/>
      <c r="G459" s="496"/>
      <c r="H459" s="496"/>
      <c r="I459" s="549"/>
      <c r="J459" s="549"/>
      <c r="K459" s="549"/>
      <c r="L459" s="549"/>
      <c r="M459" s="549"/>
      <c r="N459" s="496"/>
      <c r="O459" s="542"/>
      <c r="P459" s="542"/>
      <c r="Q459" s="542"/>
      <c r="R459" s="542"/>
      <c r="S459" s="542"/>
      <c r="T459" s="542"/>
      <c r="U459" s="542"/>
      <c r="V459" s="542"/>
      <c r="W459" s="542"/>
      <c r="X459" s="542"/>
      <c r="Y459" s="542"/>
      <c r="Z459" s="542"/>
      <c r="AA459" s="542"/>
      <c r="AB459" s="542"/>
      <c r="AC459" s="542"/>
      <c r="AD459" s="496"/>
    </row>
    <row r="460" spans="1:30" s="529" customFormat="1" ht="12" customHeight="1">
      <c r="A460" s="496"/>
      <c r="B460" s="526"/>
      <c r="C460" s="527"/>
      <c r="D460" s="528"/>
      <c r="E460" s="527"/>
      <c r="F460" s="496"/>
      <c r="G460" s="496"/>
      <c r="H460" s="496"/>
      <c r="I460" s="549"/>
      <c r="J460" s="549"/>
      <c r="K460" s="549"/>
      <c r="L460" s="549"/>
      <c r="M460" s="549"/>
      <c r="N460" s="496"/>
      <c r="O460" s="542"/>
      <c r="P460" s="542"/>
      <c r="Q460" s="542"/>
      <c r="R460" s="542"/>
      <c r="S460" s="542"/>
      <c r="T460" s="542"/>
      <c r="U460" s="542"/>
      <c r="V460" s="542"/>
      <c r="W460" s="542"/>
      <c r="X460" s="542"/>
      <c r="Y460" s="542"/>
      <c r="Z460" s="542"/>
      <c r="AA460" s="542"/>
      <c r="AB460" s="542"/>
      <c r="AC460" s="542"/>
      <c r="AD460" s="496"/>
    </row>
    <row r="461" spans="1:30" s="529" customFormat="1" ht="12" customHeight="1">
      <c r="A461" s="496"/>
      <c r="B461" s="526"/>
      <c r="C461" s="527"/>
      <c r="D461" s="528"/>
      <c r="E461" s="527"/>
      <c r="F461" s="496"/>
      <c r="G461" s="496"/>
      <c r="H461" s="496"/>
      <c r="I461" s="549"/>
      <c r="J461" s="549"/>
      <c r="K461" s="549"/>
      <c r="L461" s="549"/>
      <c r="M461" s="549"/>
      <c r="N461" s="496"/>
      <c r="O461" s="542"/>
      <c r="P461" s="542"/>
      <c r="Q461" s="542"/>
      <c r="R461" s="542"/>
      <c r="S461" s="542"/>
      <c r="T461" s="542"/>
      <c r="U461" s="542"/>
      <c r="V461" s="542"/>
      <c r="W461" s="542"/>
      <c r="X461" s="542"/>
      <c r="Y461" s="542"/>
      <c r="Z461" s="542"/>
      <c r="AA461" s="542"/>
      <c r="AB461" s="542"/>
      <c r="AC461" s="542"/>
      <c r="AD461" s="496"/>
    </row>
    <row r="462" spans="1:30" s="529" customFormat="1" ht="12" customHeight="1">
      <c r="A462" s="496"/>
      <c r="B462" s="526"/>
      <c r="C462" s="527"/>
      <c r="D462" s="528"/>
      <c r="E462" s="527"/>
      <c r="F462" s="496"/>
      <c r="G462" s="496"/>
      <c r="H462" s="496"/>
      <c r="I462" s="549"/>
      <c r="J462" s="549"/>
      <c r="K462" s="549"/>
      <c r="L462" s="549"/>
      <c r="M462" s="549"/>
      <c r="N462" s="496"/>
      <c r="O462" s="542"/>
      <c r="P462" s="542"/>
      <c r="Q462" s="542"/>
      <c r="R462" s="542"/>
      <c r="S462" s="542"/>
      <c r="T462" s="542"/>
      <c r="U462" s="542"/>
      <c r="V462" s="542"/>
      <c r="W462" s="542"/>
      <c r="X462" s="542"/>
      <c r="Y462" s="542"/>
      <c r="Z462" s="542"/>
      <c r="AA462" s="542"/>
      <c r="AB462" s="542"/>
      <c r="AC462" s="542"/>
      <c r="AD462" s="496"/>
    </row>
    <row r="463" spans="1:30" s="529" customFormat="1" ht="12" customHeight="1">
      <c r="A463" s="496"/>
      <c r="B463" s="526"/>
      <c r="C463" s="527"/>
      <c r="D463" s="528"/>
      <c r="E463" s="527"/>
      <c r="F463" s="496"/>
      <c r="G463" s="496"/>
      <c r="H463" s="496"/>
      <c r="I463" s="549"/>
      <c r="J463" s="549"/>
      <c r="K463" s="549"/>
      <c r="L463" s="549"/>
      <c r="M463" s="549"/>
      <c r="N463" s="496"/>
      <c r="O463" s="542"/>
      <c r="P463" s="542"/>
      <c r="Q463" s="542"/>
      <c r="R463" s="542"/>
      <c r="S463" s="542"/>
      <c r="T463" s="542"/>
      <c r="U463" s="542"/>
      <c r="V463" s="542"/>
      <c r="W463" s="542"/>
      <c r="X463" s="542"/>
      <c r="Y463" s="542"/>
      <c r="Z463" s="542"/>
      <c r="AA463" s="542"/>
      <c r="AB463" s="542"/>
      <c r="AC463" s="542"/>
      <c r="AD463" s="496"/>
    </row>
    <row r="464" spans="1:30" s="529" customFormat="1" ht="12" customHeight="1">
      <c r="A464" s="496"/>
      <c r="B464" s="526"/>
      <c r="C464" s="527"/>
      <c r="D464" s="528"/>
      <c r="E464" s="527"/>
      <c r="F464" s="496"/>
      <c r="G464" s="496"/>
      <c r="H464" s="496"/>
      <c r="I464" s="549"/>
      <c r="J464" s="549"/>
      <c r="K464" s="549"/>
      <c r="L464" s="549"/>
      <c r="M464" s="549"/>
      <c r="N464" s="496"/>
      <c r="O464" s="542"/>
      <c r="P464" s="542"/>
      <c r="Q464" s="542"/>
      <c r="R464" s="542"/>
      <c r="S464" s="542"/>
      <c r="T464" s="542"/>
      <c r="U464" s="542"/>
      <c r="V464" s="542"/>
      <c r="W464" s="542"/>
      <c r="X464" s="542"/>
      <c r="Y464" s="542"/>
      <c r="Z464" s="542"/>
      <c r="AA464" s="542"/>
      <c r="AB464" s="542"/>
      <c r="AC464" s="542"/>
      <c r="AD464" s="496"/>
    </row>
    <row r="465" spans="1:30" s="529" customFormat="1" ht="12" customHeight="1">
      <c r="A465" s="496"/>
      <c r="B465" s="526"/>
      <c r="C465" s="527"/>
      <c r="D465" s="528"/>
      <c r="E465" s="527"/>
      <c r="F465" s="496"/>
      <c r="G465" s="496"/>
      <c r="H465" s="496"/>
      <c r="I465" s="549"/>
      <c r="J465" s="549"/>
      <c r="K465" s="549"/>
      <c r="L465" s="549"/>
      <c r="M465" s="549"/>
      <c r="N465" s="496"/>
      <c r="O465" s="542"/>
      <c r="P465" s="542"/>
      <c r="Q465" s="542"/>
      <c r="R465" s="542"/>
      <c r="S465" s="542"/>
      <c r="T465" s="542"/>
      <c r="U465" s="542"/>
      <c r="V465" s="542"/>
      <c r="W465" s="542"/>
      <c r="X465" s="542"/>
      <c r="Y465" s="542"/>
      <c r="Z465" s="542"/>
      <c r="AA465" s="542"/>
      <c r="AB465" s="542"/>
      <c r="AC465" s="542"/>
      <c r="AD465" s="496"/>
    </row>
    <row r="466" spans="1:30" s="529" customFormat="1" ht="12" customHeight="1">
      <c r="A466" s="496"/>
      <c r="B466" s="526"/>
      <c r="C466" s="527"/>
      <c r="D466" s="528"/>
      <c r="E466" s="527"/>
      <c r="F466" s="496"/>
      <c r="G466" s="496"/>
      <c r="H466" s="496"/>
      <c r="I466" s="549"/>
      <c r="J466" s="549"/>
      <c r="K466" s="549"/>
      <c r="L466" s="549"/>
      <c r="M466" s="549"/>
      <c r="N466" s="496"/>
      <c r="O466" s="542"/>
      <c r="P466" s="542"/>
      <c r="Q466" s="542"/>
      <c r="R466" s="542"/>
      <c r="S466" s="542"/>
      <c r="T466" s="542"/>
      <c r="U466" s="542"/>
      <c r="V466" s="542"/>
      <c r="W466" s="542"/>
      <c r="X466" s="542"/>
      <c r="Y466" s="542"/>
      <c r="Z466" s="542"/>
      <c r="AA466" s="542"/>
      <c r="AB466" s="542"/>
      <c r="AC466" s="542"/>
      <c r="AD466" s="496"/>
    </row>
    <row r="467" spans="1:30" s="529" customFormat="1" ht="12" customHeight="1">
      <c r="A467" s="496"/>
      <c r="B467" s="526"/>
      <c r="C467" s="527"/>
      <c r="D467" s="528"/>
      <c r="E467" s="527"/>
      <c r="F467" s="496"/>
      <c r="G467" s="496"/>
      <c r="H467" s="496"/>
      <c r="I467" s="549"/>
      <c r="J467" s="549"/>
      <c r="K467" s="549"/>
      <c r="L467" s="549"/>
      <c r="M467" s="549"/>
      <c r="N467" s="496"/>
      <c r="O467" s="542"/>
      <c r="P467" s="542"/>
      <c r="Q467" s="542"/>
      <c r="R467" s="542"/>
      <c r="S467" s="542"/>
      <c r="T467" s="542"/>
      <c r="U467" s="542"/>
      <c r="V467" s="542"/>
      <c r="W467" s="542"/>
      <c r="X467" s="542"/>
      <c r="Y467" s="542"/>
      <c r="Z467" s="542"/>
      <c r="AA467" s="542"/>
      <c r="AB467" s="542"/>
      <c r="AC467" s="542"/>
      <c r="AD467" s="496"/>
    </row>
    <row r="468" spans="1:30" s="529" customFormat="1" ht="12" customHeight="1">
      <c r="A468" s="496"/>
      <c r="B468" s="526"/>
      <c r="C468" s="527"/>
      <c r="D468" s="528"/>
      <c r="E468" s="527"/>
      <c r="F468" s="496"/>
      <c r="G468" s="496"/>
      <c r="H468" s="496"/>
      <c r="I468" s="549"/>
      <c r="J468" s="549"/>
      <c r="K468" s="549"/>
      <c r="L468" s="549"/>
      <c r="M468" s="549"/>
      <c r="N468" s="496"/>
      <c r="O468" s="542"/>
      <c r="P468" s="542"/>
      <c r="Q468" s="542"/>
      <c r="R468" s="542"/>
      <c r="S468" s="542"/>
      <c r="T468" s="542"/>
      <c r="U468" s="542"/>
      <c r="V468" s="542"/>
      <c r="W468" s="542"/>
      <c r="X468" s="542"/>
      <c r="Y468" s="542"/>
      <c r="Z468" s="542"/>
      <c r="AA468" s="542"/>
      <c r="AB468" s="542"/>
      <c r="AC468" s="542"/>
      <c r="AD468" s="496"/>
    </row>
    <row r="469" spans="1:30" s="529" customFormat="1" ht="12" customHeight="1">
      <c r="A469" s="496"/>
      <c r="B469" s="526"/>
      <c r="C469" s="527"/>
      <c r="D469" s="528"/>
      <c r="E469" s="527"/>
      <c r="F469" s="496"/>
      <c r="G469" s="496"/>
      <c r="H469" s="496"/>
      <c r="I469" s="549"/>
      <c r="J469" s="549"/>
      <c r="K469" s="549"/>
      <c r="L469" s="549"/>
      <c r="M469" s="549"/>
      <c r="N469" s="496"/>
      <c r="O469" s="542"/>
      <c r="P469" s="542"/>
      <c r="Q469" s="542"/>
      <c r="R469" s="542"/>
      <c r="S469" s="542"/>
      <c r="T469" s="542"/>
      <c r="U469" s="542"/>
      <c r="V469" s="542"/>
      <c r="W469" s="542"/>
      <c r="X469" s="542"/>
      <c r="Y469" s="542"/>
      <c r="Z469" s="542"/>
      <c r="AA469" s="542"/>
      <c r="AB469" s="542"/>
      <c r="AC469" s="542"/>
      <c r="AD469" s="496"/>
    </row>
    <row r="470" spans="1:30" s="529" customFormat="1" ht="12" customHeight="1">
      <c r="A470" s="496"/>
      <c r="B470" s="526"/>
      <c r="C470" s="527"/>
      <c r="D470" s="528"/>
      <c r="E470" s="527"/>
      <c r="F470" s="496"/>
      <c r="G470" s="496"/>
      <c r="H470" s="496"/>
      <c r="I470" s="549"/>
      <c r="J470" s="549"/>
      <c r="K470" s="549"/>
      <c r="L470" s="549"/>
      <c r="M470" s="549"/>
      <c r="N470" s="496"/>
      <c r="O470" s="542"/>
      <c r="P470" s="542"/>
      <c r="Q470" s="542"/>
      <c r="R470" s="542"/>
      <c r="S470" s="542"/>
      <c r="T470" s="542"/>
      <c r="U470" s="542"/>
      <c r="V470" s="542"/>
      <c r="W470" s="542"/>
      <c r="X470" s="542"/>
      <c r="Y470" s="542"/>
      <c r="Z470" s="542"/>
      <c r="AA470" s="542"/>
      <c r="AB470" s="542"/>
      <c r="AC470" s="542"/>
      <c r="AD470" s="496"/>
    </row>
    <row r="471" spans="1:30" s="529" customFormat="1" ht="12" customHeight="1">
      <c r="A471" s="496"/>
      <c r="B471" s="526"/>
      <c r="C471" s="527"/>
      <c r="D471" s="528"/>
      <c r="E471" s="527"/>
      <c r="F471" s="496"/>
      <c r="G471" s="496"/>
      <c r="H471" s="496"/>
      <c r="I471" s="549"/>
      <c r="J471" s="549"/>
      <c r="K471" s="549"/>
      <c r="L471" s="549"/>
      <c r="M471" s="549"/>
      <c r="N471" s="496"/>
      <c r="O471" s="542"/>
      <c r="P471" s="542"/>
      <c r="Q471" s="542"/>
      <c r="R471" s="542"/>
      <c r="S471" s="542"/>
      <c r="T471" s="542"/>
      <c r="U471" s="542"/>
      <c r="V471" s="542"/>
      <c r="W471" s="542"/>
      <c r="X471" s="542"/>
      <c r="Y471" s="542"/>
      <c r="Z471" s="542"/>
      <c r="AA471" s="542"/>
      <c r="AB471" s="542"/>
      <c r="AC471" s="542"/>
      <c r="AD471" s="496"/>
    </row>
    <row r="472" spans="1:30" s="529" customFormat="1" ht="12" customHeight="1">
      <c r="A472" s="496"/>
      <c r="B472" s="526"/>
      <c r="C472" s="527"/>
      <c r="D472" s="528"/>
      <c r="E472" s="527"/>
      <c r="F472" s="496"/>
      <c r="G472" s="496"/>
      <c r="H472" s="496"/>
      <c r="I472" s="549"/>
      <c r="J472" s="549"/>
      <c r="K472" s="549"/>
      <c r="L472" s="549"/>
      <c r="M472" s="549"/>
      <c r="N472" s="496"/>
      <c r="O472" s="542"/>
      <c r="P472" s="542"/>
      <c r="Q472" s="542"/>
      <c r="R472" s="542"/>
      <c r="S472" s="542"/>
      <c r="T472" s="542"/>
      <c r="U472" s="542"/>
      <c r="V472" s="542"/>
      <c r="W472" s="542"/>
      <c r="X472" s="542"/>
      <c r="Y472" s="542"/>
      <c r="Z472" s="542"/>
      <c r="AA472" s="542"/>
      <c r="AB472" s="542"/>
      <c r="AC472" s="542"/>
      <c r="AD472" s="496"/>
    </row>
    <row r="473" spans="1:30" s="529" customFormat="1" ht="12" customHeight="1">
      <c r="A473" s="496"/>
      <c r="B473" s="526"/>
      <c r="C473" s="527"/>
      <c r="D473" s="528"/>
      <c r="E473" s="527"/>
      <c r="F473" s="496"/>
      <c r="G473" s="496"/>
      <c r="H473" s="496"/>
      <c r="I473" s="549"/>
      <c r="J473" s="549"/>
      <c r="K473" s="549"/>
      <c r="L473" s="549"/>
      <c r="M473" s="549"/>
      <c r="N473" s="496"/>
      <c r="O473" s="542"/>
      <c r="P473" s="542"/>
      <c r="Q473" s="542"/>
      <c r="R473" s="542"/>
      <c r="S473" s="542"/>
      <c r="T473" s="542"/>
      <c r="U473" s="542"/>
      <c r="V473" s="542"/>
      <c r="W473" s="542"/>
      <c r="X473" s="542"/>
      <c r="Y473" s="542"/>
      <c r="Z473" s="542"/>
      <c r="AA473" s="542"/>
      <c r="AB473" s="542"/>
      <c r="AC473" s="542"/>
      <c r="AD473" s="496"/>
    </row>
    <row r="474" spans="1:30" s="529" customFormat="1" ht="12" customHeight="1">
      <c r="A474" s="496"/>
      <c r="B474" s="526"/>
      <c r="C474" s="527"/>
      <c r="D474" s="528"/>
      <c r="E474" s="527"/>
      <c r="F474" s="496"/>
      <c r="G474" s="496"/>
      <c r="H474" s="496"/>
      <c r="I474" s="549"/>
      <c r="J474" s="549"/>
      <c r="K474" s="549"/>
      <c r="L474" s="549"/>
      <c r="M474" s="549"/>
      <c r="N474" s="496"/>
      <c r="O474" s="542"/>
      <c r="P474" s="542"/>
      <c r="Q474" s="542"/>
      <c r="R474" s="542"/>
      <c r="S474" s="542"/>
      <c r="T474" s="542"/>
      <c r="U474" s="542"/>
      <c r="V474" s="542"/>
      <c r="W474" s="542"/>
      <c r="X474" s="542"/>
      <c r="Y474" s="542"/>
      <c r="Z474" s="542"/>
      <c r="AA474" s="542"/>
      <c r="AB474" s="542"/>
      <c r="AC474" s="542"/>
      <c r="AD474" s="496"/>
    </row>
    <row r="475" spans="1:30" s="529" customFormat="1" ht="12" customHeight="1">
      <c r="A475" s="496"/>
      <c r="B475" s="526"/>
      <c r="C475" s="527"/>
      <c r="D475" s="528"/>
      <c r="E475" s="527"/>
      <c r="F475" s="496"/>
      <c r="G475" s="496"/>
      <c r="H475" s="496"/>
      <c r="I475" s="549"/>
      <c r="J475" s="549"/>
      <c r="K475" s="549"/>
      <c r="L475" s="549"/>
      <c r="M475" s="549"/>
      <c r="N475" s="496"/>
      <c r="O475" s="542"/>
      <c r="P475" s="542"/>
      <c r="Q475" s="542"/>
      <c r="R475" s="542"/>
      <c r="S475" s="542"/>
      <c r="T475" s="542"/>
      <c r="U475" s="542"/>
      <c r="V475" s="542"/>
      <c r="W475" s="542"/>
      <c r="X475" s="542"/>
      <c r="Y475" s="542"/>
      <c r="Z475" s="542"/>
      <c r="AA475" s="542"/>
      <c r="AB475" s="542"/>
      <c r="AC475" s="542"/>
      <c r="AD475" s="496"/>
    </row>
    <row r="476" spans="1:30" s="529" customFormat="1" ht="12" customHeight="1">
      <c r="A476" s="496"/>
      <c r="B476" s="526"/>
      <c r="C476" s="527"/>
      <c r="D476" s="528"/>
      <c r="E476" s="527"/>
      <c r="F476" s="496"/>
      <c r="G476" s="496"/>
      <c r="H476" s="496"/>
      <c r="I476" s="549"/>
      <c r="J476" s="549"/>
      <c r="K476" s="549"/>
      <c r="L476" s="549"/>
      <c r="M476" s="549"/>
      <c r="N476" s="496"/>
      <c r="O476" s="542"/>
      <c r="P476" s="542"/>
      <c r="Q476" s="542"/>
      <c r="R476" s="542"/>
      <c r="S476" s="542"/>
      <c r="T476" s="542"/>
      <c r="U476" s="542"/>
      <c r="V476" s="542"/>
      <c r="W476" s="542"/>
      <c r="X476" s="542"/>
      <c r="Y476" s="542"/>
      <c r="Z476" s="542"/>
      <c r="AA476" s="542"/>
      <c r="AB476" s="542"/>
      <c r="AC476" s="542"/>
      <c r="AD476" s="496"/>
    </row>
    <row r="477" spans="1:30" s="529" customFormat="1" ht="12" customHeight="1">
      <c r="A477" s="496"/>
      <c r="B477" s="526"/>
      <c r="C477" s="527"/>
      <c r="D477" s="528"/>
      <c r="E477" s="527"/>
      <c r="F477" s="496"/>
      <c r="G477" s="496"/>
      <c r="H477" s="496"/>
      <c r="I477" s="549"/>
      <c r="J477" s="549"/>
      <c r="K477" s="549"/>
      <c r="L477" s="549"/>
      <c r="M477" s="549"/>
      <c r="N477" s="496"/>
      <c r="O477" s="542"/>
      <c r="P477" s="542"/>
      <c r="Q477" s="542"/>
      <c r="R477" s="542"/>
      <c r="S477" s="542"/>
      <c r="T477" s="542"/>
      <c r="U477" s="542"/>
      <c r="V477" s="542"/>
      <c r="W477" s="542"/>
      <c r="X477" s="542"/>
      <c r="Y477" s="542"/>
      <c r="Z477" s="542"/>
      <c r="AA477" s="542"/>
      <c r="AB477" s="542"/>
      <c r="AC477" s="542"/>
      <c r="AD477" s="496"/>
    </row>
    <row r="478" spans="1:30" s="529" customFormat="1" ht="12" customHeight="1">
      <c r="A478" s="496"/>
      <c r="B478" s="526"/>
      <c r="C478" s="527"/>
      <c r="D478" s="528"/>
      <c r="E478" s="527"/>
      <c r="F478" s="496"/>
      <c r="G478" s="496"/>
      <c r="H478" s="496"/>
      <c r="I478" s="549"/>
      <c r="J478" s="549"/>
      <c r="K478" s="549"/>
      <c r="L478" s="549"/>
      <c r="M478" s="549"/>
      <c r="N478" s="496"/>
      <c r="O478" s="542"/>
      <c r="P478" s="542"/>
      <c r="Q478" s="542"/>
      <c r="R478" s="542"/>
      <c r="S478" s="542"/>
      <c r="T478" s="542"/>
      <c r="U478" s="542"/>
      <c r="V478" s="542"/>
      <c r="W478" s="542"/>
      <c r="X478" s="542"/>
      <c r="Y478" s="542"/>
      <c r="Z478" s="542"/>
      <c r="AA478" s="542"/>
      <c r="AB478" s="542"/>
      <c r="AC478" s="542"/>
      <c r="AD478" s="496"/>
    </row>
    <row r="479" spans="1:30" s="529" customFormat="1" ht="12" customHeight="1">
      <c r="A479" s="496"/>
      <c r="B479" s="526"/>
      <c r="C479" s="527"/>
      <c r="D479" s="528"/>
      <c r="E479" s="527"/>
      <c r="F479" s="496"/>
      <c r="G479" s="496"/>
      <c r="H479" s="496"/>
      <c r="I479" s="549"/>
      <c r="J479" s="549"/>
      <c r="K479" s="549"/>
      <c r="L479" s="549"/>
      <c r="M479" s="549"/>
      <c r="N479" s="496"/>
      <c r="O479" s="542"/>
      <c r="P479" s="542"/>
      <c r="Q479" s="542"/>
      <c r="R479" s="542"/>
      <c r="S479" s="542"/>
      <c r="T479" s="542"/>
      <c r="U479" s="542"/>
      <c r="V479" s="542"/>
      <c r="W479" s="542"/>
      <c r="X479" s="542"/>
      <c r="Y479" s="542"/>
      <c r="Z479" s="542"/>
      <c r="AA479" s="542"/>
      <c r="AB479" s="542"/>
      <c r="AC479" s="542"/>
      <c r="AD479" s="496"/>
    </row>
    <row r="480" spans="1:30" s="529" customFormat="1" ht="12" customHeight="1">
      <c r="A480" s="496"/>
      <c r="B480" s="526"/>
      <c r="C480" s="527"/>
      <c r="D480" s="528"/>
      <c r="E480" s="527"/>
      <c r="F480" s="496"/>
      <c r="G480" s="496"/>
      <c r="H480" s="496"/>
      <c r="I480" s="549"/>
      <c r="J480" s="549"/>
      <c r="K480" s="549"/>
      <c r="L480" s="549"/>
      <c r="M480" s="549"/>
      <c r="N480" s="496"/>
      <c r="O480" s="542"/>
      <c r="P480" s="542"/>
      <c r="Q480" s="542"/>
      <c r="R480" s="542"/>
      <c r="S480" s="542"/>
      <c r="T480" s="542"/>
      <c r="U480" s="542"/>
      <c r="V480" s="542"/>
      <c r="W480" s="542"/>
      <c r="X480" s="542"/>
      <c r="Y480" s="542"/>
      <c r="Z480" s="542"/>
      <c r="AA480" s="542"/>
      <c r="AB480" s="542"/>
      <c r="AC480" s="542"/>
      <c r="AD480" s="496"/>
    </row>
    <row r="481" spans="1:30" s="529" customFormat="1" ht="12" customHeight="1">
      <c r="A481" s="496"/>
      <c r="B481" s="526"/>
      <c r="C481" s="527"/>
      <c r="D481" s="528"/>
      <c r="E481" s="527"/>
      <c r="F481" s="496"/>
      <c r="G481" s="496"/>
      <c r="H481" s="496"/>
      <c r="I481" s="549"/>
      <c r="J481" s="549"/>
      <c r="K481" s="549"/>
      <c r="L481" s="549"/>
      <c r="M481" s="549"/>
      <c r="N481" s="496"/>
      <c r="O481" s="542"/>
      <c r="P481" s="542"/>
      <c r="Q481" s="542"/>
      <c r="R481" s="542"/>
      <c r="S481" s="542"/>
      <c r="T481" s="542"/>
      <c r="U481" s="542"/>
      <c r="V481" s="542"/>
      <c r="W481" s="542"/>
      <c r="X481" s="542"/>
      <c r="Y481" s="542"/>
      <c r="Z481" s="542"/>
      <c r="AA481" s="542"/>
      <c r="AB481" s="542"/>
      <c r="AC481" s="542"/>
      <c r="AD481" s="496"/>
    </row>
    <row r="482" spans="1:30" s="529" customFormat="1" ht="12" customHeight="1">
      <c r="A482" s="496"/>
      <c r="B482" s="526"/>
      <c r="C482" s="527"/>
      <c r="D482" s="528"/>
      <c r="E482" s="527"/>
      <c r="F482" s="496"/>
      <c r="G482" s="496"/>
      <c r="H482" s="496"/>
      <c r="I482" s="549"/>
      <c r="J482" s="549"/>
      <c r="K482" s="549"/>
      <c r="L482" s="549"/>
      <c r="M482" s="549"/>
      <c r="N482" s="496"/>
      <c r="O482" s="542"/>
      <c r="P482" s="542"/>
      <c r="Q482" s="542"/>
      <c r="R482" s="542"/>
      <c r="S482" s="542"/>
      <c r="T482" s="542"/>
      <c r="U482" s="542"/>
      <c r="V482" s="542"/>
      <c r="W482" s="542"/>
      <c r="X482" s="542"/>
      <c r="Y482" s="542"/>
      <c r="Z482" s="542"/>
      <c r="AA482" s="542"/>
      <c r="AB482" s="542"/>
      <c r="AC482" s="542"/>
      <c r="AD482" s="496"/>
    </row>
    <row r="483" spans="1:30" s="529" customFormat="1" ht="12" customHeight="1">
      <c r="A483" s="496"/>
      <c r="B483" s="526"/>
      <c r="C483" s="527"/>
      <c r="D483" s="528"/>
      <c r="E483" s="527"/>
      <c r="F483" s="496"/>
      <c r="G483" s="496"/>
      <c r="H483" s="496"/>
      <c r="I483" s="549"/>
      <c r="J483" s="549"/>
      <c r="K483" s="549"/>
      <c r="L483" s="549"/>
      <c r="M483" s="549"/>
      <c r="N483" s="496"/>
      <c r="O483" s="542"/>
      <c r="P483" s="542"/>
      <c r="Q483" s="542"/>
      <c r="R483" s="542"/>
      <c r="S483" s="542"/>
      <c r="T483" s="542"/>
      <c r="U483" s="542"/>
      <c r="V483" s="542"/>
      <c r="W483" s="542"/>
      <c r="X483" s="542"/>
      <c r="Y483" s="542"/>
      <c r="Z483" s="542"/>
      <c r="AA483" s="542"/>
      <c r="AB483" s="542"/>
      <c r="AC483" s="542"/>
      <c r="AD483" s="496"/>
    </row>
    <row r="484" spans="1:30" s="529" customFormat="1" ht="12" customHeight="1">
      <c r="A484" s="496"/>
      <c r="B484" s="526"/>
      <c r="C484" s="527"/>
      <c r="D484" s="528"/>
      <c r="E484" s="527"/>
      <c r="F484" s="496"/>
      <c r="G484" s="496"/>
      <c r="H484" s="496"/>
      <c r="I484" s="549"/>
      <c r="J484" s="549"/>
      <c r="K484" s="549"/>
      <c r="L484" s="549"/>
      <c r="M484" s="549"/>
      <c r="N484" s="496"/>
      <c r="O484" s="542"/>
      <c r="P484" s="542"/>
      <c r="Q484" s="542"/>
      <c r="R484" s="542"/>
      <c r="S484" s="542"/>
      <c r="T484" s="542"/>
      <c r="U484" s="542"/>
      <c r="V484" s="542"/>
      <c r="W484" s="542"/>
      <c r="X484" s="542"/>
      <c r="Y484" s="542"/>
      <c r="Z484" s="542"/>
      <c r="AA484" s="542"/>
      <c r="AB484" s="542"/>
      <c r="AC484" s="542"/>
      <c r="AD484" s="496"/>
    </row>
    <row r="485" spans="1:30" s="529" customFormat="1" ht="12" customHeight="1">
      <c r="A485" s="496"/>
      <c r="B485" s="526"/>
      <c r="C485" s="527"/>
      <c r="D485" s="528"/>
      <c r="E485" s="527"/>
      <c r="F485" s="496"/>
      <c r="G485" s="496"/>
      <c r="H485" s="496"/>
      <c r="I485" s="549"/>
      <c r="J485" s="549"/>
      <c r="K485" s="549"/>
      <c r="L485" s="549"/>
      <c r="M485" s="549"/>
      <c r="N485" s="496"/>
      <c r="O485" s="542"/>
      <c r="P485" s="542"/>
      <c r="Q485" s="542"/>
      <c r="R485" s="542"/>
      <c r="S485" s="542"/>
      <c r="T485" s="542"/>
      <c r="U485" s="542"/>
      <c r="V485" s="542"/>
      <c r="W485" s="542"/>
      <c r="X485" s="542"/>
      <c r="Y485" s="542"/>
      <c r="Z485" s="542"/>
      <c r="AA485" s="542"/>
      <c r="AB485" s="542"/>
      <c r="AC485" s="542"/>
      <c r="AD485" s="496"/>
    </row>
    <row r="486" spans="1:30" s="529" customFormat="1" ht="12" customHeight="1">
      <c r="A486" s="496"/>
      <c r="B486" s="526"/>
      <c r="C486" s="527"/>
      <c r="D486" s="528"/>
      <c r="E486" s="527"/>
      <c r="F486" s="496"/>
      <c r="G486" s="496"/>
      <c r="H486" s="496"/>
      <c r="I486" s="549"/>
      <c r="J486" s="549"/>
      <c r="K486" s="549"/>
      <c r="L486" s="549"/>
      <c r="M486" s="549"/>
      <c r="N486" s="496"/>
      <c r="O486" s="542"/>
      <c r="P486" s="542"/>
      <c r="Q486" s="542"/>
      <c r="R486" s="542"/>
      <c r="S486" s="542"/>
      <c r="T486" s="542"/>
      <c r="U486" s="542"/>
      <c r="V486" s="542"/>
      <c r="W486" s="542"/>
      <c r="X486" s="542"/>
      <c r="Y486" s="542"/>
      <c r="Z486" s="542"/>
      <c r="AA486" s="542"/>
      <c r="AB486" s="542"/>
      <c r="AC486" s="542"/>
      <c r="AD486" s="496"/>
    </row>
    <row r="487" spans="1:30" s="529" customFormat="1" ht="12" customHeight="1">
      <c r="A487" s="496"/>
      <c r="B487" s="526"/>
      <c r="C487" s="527"/>
      <c r="D487" s="528"/>
      <c r="E487" s="527"/>
      <c r="F487" s="496"/>
      <c r="G487" s="496"/>
      <c r="H487" s="496"/>
      <c r="I487" s="549"/>
      <c r="J487" s="549"/>
      <c r="K487" s="549"/>
      <c r="L487" s="549"/>
      <c r="M487" s="549"/>
      <c r="N487" s="496"/>
      <c r="O487" s="542"/>
      <c r="P487" s="542"/>
      <c r="Q487" s="542"/>
      <c r="R487" s="542"/>
      <c r="S487" s="542"/>
      <c r="T487" s="542"/>
      <c r="U487" s="542"/>
      <c r="V487" s="542"/>
      <c r="W487" s="542"/>
      <c r="X487" s="542"/>
      <c r="Y487" s="542"/>
      <c r="Z487" s="542"/>
      <c r="AA487" s="542"/>
      <c r="AB487" s="542"/>
      <c r="AC487" s="542"/>
      <c r="AD487" s="496"/>
    </row>
    <row r="488" spans="1:30" s="529" customFormat="1" ht="12" customHeight="1">
      <c r="A488" s="496"/>
      <c r="B488" s="526"/>
      <c r="C488" s="527"/>
      <c r="D488" s="528"/>
      <c r="E488" s="527"/>
      <c r="F488" s="496"/>
      <c r="G488" s="496"/>
      <c r="H488" s="496"/>
      <c r="I488" s="549"/>
      <c r="J488" s="549"/>
      <c r="K488" s="549"/>
      <c r="L488" s="549"/>
      <c r="M488" s="549"/>
      <c r="N488" s="496"/>
      <c r="O488" s="542"/>
      <c r="P488" s="542"/>
      <c r="Q488" s="542"/>
      <c r="R488" s="542"/>
      <c r="S488" s="542"/>
      <c r="T488" s="542"/>
      <c r="U488" s="542"/>
      <c r="V488" s="542"/>
      <c r="W488" s="542"/>
      <c r="X488" s="542"/>
      <c r="Y488" s="542"/>
      <c r="Z488" s="542"/>
      <c r="AA488" s="542"/>
      <c r="AB488" s="542"/>
      <c r="AC488" s="542"/>
      <c r="AD488" s="496"/>
    </row>
    <row r="489" spans="1:30" s="529" customFormat="1" ht="12" customHeight="1">
      <c r="A489" s="496"/>
      <c r="B489" s="526"/>
      <c r="C489" s="527"/>
      <c r="D489" s="528"/>
      <c r="E489" s="527"/>
      <c r="F489" s="496"/>
      <c r="G489" s="496"/>
      <c r="H489" s="496"/>
      <c r="I489" s="549"/>
      <c r="J489" s="549"/>
      <c r="K489" s="549"/>
      <c r="L489" s="549"/>
      <c r="M489" s="549"/>
      <c r="N489" s="496"/>
      <c r="O489" s="542"/>
      <c r="P489" s="542"/>
      <c r="Q489" s="542"/>
      <c r="R489" s="542"/>
      <c r="S489" s="542"/>
      <c r="T489" s="542"/>
      <c r="U489" s="542"/>
      <c r="V489" s="542"/>
      <c r="W489" s="542"/>
      <c r="X489" s="542"/>
      <c r="Y489" s="542"/>
      <c r="Z489" s="542"/>
      <c r="AA489" s="542"/>
      <c r="AB489" s="542"/>
      <c r="AC489" s="542"/>
      <c r="AD489" s="496"/>
    </row>
    <row r="490" spans="1:30" s="529" customFormat="1" ht="12" customHeight="1">
      <c r="A490" s="496"/>
      <c r="B490" s="526"/>
      <c r="C490" s="527"/>
      <c r="D490" s="528"/>
      <c r="E490" s="527"/>
      <c r="F490" s="496"/>
      <c r="G490" s="496"/>
      <c r="H490" s="496"/>
      <c r="I490" s="549"/>
      <c r="J490" s="549"/>
      <c r="K490" s="549"/>
      <c r="L490" s="549"/>
      <c r="M490" s="549"/>
      <c r="N490" s="496"/>
      <c r="O490" s="542"/>
      <c r="P490" s="542"/>
      <c r="Q490" s="542"/>
      <c r="R490" s="542"/>
      <c r="S490" s="542"/>
      <c r="T490" s="542"/>
      <c r="U490" s="542"/>
      <c r="V490" s="542"/>
      <c r="W490" s="542"/>
      <c r="X490" s="542"/>
      <c r="Y490" s="542"/>
      <c r="Z490" s="542"/>
      <c r="AA490" s="542"/>
      <c r="AB490" s="542"/>
      <c r="AC490" s="542"/>
      <c r="AD490" s="496"/>
    </row>
    <row r="491" spans="1:30" s="529" customFormat="1" ht="12" customHeight="1">
      <c r="A491" s="496"/>
      <c r="B491" s="526"/>
      <c r="C491" s="527"/>
      <c r="D491" s="528"/>
      <c r="E491" s="527"/>
      <c r="F491" s="496"/>
      <c r="G491" s="496"/>
      <c r="H491" s="496"/>
      <c r="I491" s="549"/>
      <c r="J491" s="549"/>
      <c r="K491" s="549"/>
      <c r="L491" s="549"/>
      <c r="M491" s="549"/>
      <c r="N491" s="496"/>
      <c r="O491" s="542"/>
      <c r="P491" s="542"/>
      <c r="Q491" s="542"/>
      <c r="R491" s="542"/>
      <c r="S491" s="542"/>
      <c r="T491" s="542"/>
      <c r="U491" s="542"/>
      <c r="V491" s="542"/>
      <c r="W491" s="542"/>
      <c r="X491" s="542"/>
      <c r="Y491" s="542"/>
      <c r="Z491" s="542"/>
      <c r="AA491" s="542"/>
      <c r="AB491" s="542"/>
      <c r="AC491" s="542"/>
      <c r="AD491" s="496"/>
    </row>
    <row r="492" spans="1:30" s="529" customFormat="1" ht="12" customHeight="1">
      <c r="A492" s="496"/>
      <c r="B492" s="526"/>
      <c r="C492" s="527"/>
      <c r="D492" s="528"/>
      <c r="E492" s="527"/>
      <c r="F492" s="496"/>
      <c r="G492" s="496"/>
      <c r="H492" s="496"/>
      <c r="I492" s="549"/>
      <c r="J492" s="549"/>
      <c r="K492" s="549"/>
      <c r="L492" s="549"/>
      <c r="M492" s="549"/>
      <c r="N492" s="496"/>
      <c r="O492" s="542"/>
      <c r="P492" s="542"/>
      <c r="Q492" s="542"/>
      <c r="R492" s="542"/>
      <c r="S492" s="542"/>
      <c r="T492" s="542"/>
      <c r="U492" s="542"/>
      <c r="V492" s="542"/>
      <c r="W492" s="542"/>
      <c r="X492" s="542"/>
      <c r="Y492" s="542"/>
      <c r="Z492" s="542"/>
      <c r="AA492" s="542"/>
      <c r="AB492" s="542"/>
      <c r="AC492" s="542"/>
      <c r="AD492" s="496"/>
    </row>
    <row r="493" spans="1:30" s="529" customFormat="1" ht="12" customHeight="1">
      <c r="A493" s="496"/>
      <c r="B493" s="526"/>
      <c r="C493" s="527"/>
      <c r="D493" s="528"/>
      <c r="E493" s="527"/>
      <c r="F493" s="496"/>
      <c r="G493" s="496"/>
      <c r="H493" s="496"/>
      <c r="I493" s="549"/>
      <c r="J493" s="549"/>
      <c r="K493" s="549"/>
      <c r="L493" s="549"/>
      <c r="M493" s="549"/>
      <c r="N493" s="496"/>
      <c r="O493" s="542"/>
      <c r="P493" s="542"/>
      <c r="Q493" s="542"/>
      <c r="R493" s="542"/>
      <c r="S493" s="542"/>
      <c r="T493" s="542"/>
      <c r="U493" s="542"/>
      <c r="V493" s="542"/>
      <c r="W493" s="542"/>
      <c r="X493" s="542"/>
      <c r="Y493" s="542"/>
      <c r="Z493" s="542"/>
      <c r="AA493" s="542"/>
      <c r="AB493" s="542"/>
      <c r="AC493" s="542"/>
      <c r="AD493" s="496"/>
    </row>
    <row r="494" spans="1:30" s="529" customFormat="1" ht="12" customHeight="1">
      <c r="A494" s="496"/>
      <c r="B494" s="526"/>
      <c r="C494" s="527"/>
      <c r="D494" s="528"/>
      <c r="E494" s="527"/>
      <c r="F494" s="496"/>
      <c r="G494" s="496"/>
      <c r="H494" s="496"/>
      <c r="I494" s="549"/>
      <c r="J494" s="549"/>
      <c r="K494" s="549"/>
      <c r="L494" s="549"/>
      <c r="M494" s="549"/>
      <c r="N494" s="496"/>
      <c r="O494" s="542"/>
      <c r="P494" s="542"/>
      <c r="Q494" s="542"/>
      <c r="R494" s="542"/>
      <c r="S494" s="542"/>
      <c r="T494" s="542"/>
      <c r="U494" s="542"/>
      <c r="V494" s="542"/>
      <c r="W494" s="542"/>
      <c r="X494" s="542"/>
      <c r="Y494" s="542"/>
      <c r="Z494" s="542"/>
      <c r="AA494" s="542"/>
      <c r="AB494" s="542"/>
      <c r="AC494" s="542"/>
      <c r="AD494" s="496"/>
    </row>
    <row r="495" spans="1:30" s="529" customFormat="1" ht="12" customHeight="1">
      <c r="A495" s="496"/>
      <c r="B495" s="526"/>
      <c r="C495" s="527"/>
      <c r="D495" s="528"/>
      <c r="E495" s="527"/>
      <c r="F495" s="496"/>
      <c r="G495" s="496"/>
      <c r="H495" s="496"/>
      <c r="I495" s="549"/>
      <c r="J495" s="549"/>
      <c r="K495" s="549"/>
      <c r="L495" s="549"/>
      <c r="M495" s="549"/>
      <c r="N495" s="496"/>
      <c r="O495" s="542"/>
      <c r="P495" s="542"/>
      <c r="Q495" s="542"/>
      <c r="R495" s="542"/>
      <c r="S495" s="542"/>
      <c r="T495" s="542"/>
      <c r="U495" s="542"/>
      <c r="V495" s="542"/>
      <c r="W495" s="542"/>
      <c r="X495" s="542"/>
      <c r="Y495" s="542"/>
      <c r="Z495" s="542"/>
      <c r="AA495" s="542"/>
      <c r="AB495" s="542"/>
      <c r="AC495" s="542"/>
      <c r="AD495" s="496"/>
    </row>
    <row r="496" spans="1:30" s="529" customFormat="1" ht="12" customHeight="1">
      <c r="A496" s="496"/>
      <c r="B496" s="526"/>
      <c r="C496" s="527"/>
      <c r="D496" s="528"/>
      <c r="E496" s="527"/>
      <c r="F496" s="496"/>
      <c r="G496" s="496"/>
      <c r="H496" s="496"/>
      <c r="I496" s="549"/>
      <c r="J496" s="549"/>
      <c r="K496" s="549"/>
      <c r="L496" s="549"/>
      <c r="M496" s="549"/>
      <c r="N496" s="496"/>
      <c r="O496" s="542"/>
      <c r="P496" s="542"/>
      <c r="Q496" s="542"/>
      <c r="R496" s="542"/>
      <c r="S496" s="542"/>
      <c r="T496" s="542"/>
      <c r="U496" s="542"/>
      <c r="V496" s="542"/>
      <c r="W496" s="542"/>
      <c r="X496" s="542"/>
      <c r="Y496" s="542"/>
      <c r="Z496" s="542"/>
      <c r="AA496" s="542"/>
      <c r="AB496" s="542"/>
      <c r="AC496" s="542"/>
      <c r="AD496" s="496"/>
    </row>
    <row r="497" spans="1:30" s="529" customFormat="1" ht="12" customHeight="1">
      <c r="A497" s="496"/>
      <c r="B497" s="526"/>
      <c r="C497" s="527"/>
      <c r="D497" s="528"/>
      <c r="E497" s="527"/>
      <c r="F497" s="496"/>
      <c r="G497" s="496"/>
      <c r="H497" s="496"/>
      <c r="I497" s="549"/>
      <c r="J497" s="549"/>
      <c r="K497" s="549"/>
      <c r="L497" s="549"/>
      <c r="M497" s="549"/>
      <c r="N497" s="496"/>
      <c r="O497" s="542"/>
      <c r="P497" s="542"/>
      <c r="Q497" s="542"/>
      <c r="R497" s="542"/>
      <c r="S497" s="542"/>
      <c r="T497" s="542"/>
      <c r="U497" s="542"/>
      <c r="V497" s="542"/>
      <c r="W497" s="542"/>
      <c r="X497" s="542"/>
      <c r="Y497" s="542"/>
      <c r="Z497" s="542"/>
      <c r="AA497" s="542"/>
      <c r="AB497" s="542"/>
      <c r="AC497" s="542"/>
      <c r="AD497" s="496"/>
    </row>
    <row r="498" spans="1:30" s="529" customFormat="1" ht="12" customHeight="1">
      <c r="A498" s="496"/>
      <c r="B498" s="526"/>
      <c r="C498" s="527"/>
      <c r="D498" s="528"/>
      <c r="E498" s="527"/>
      <c r="F498" s="496"/>
      <c r="G498" s="496"/>
      <c r="H498" s="496"/>
      <c r="I498" s="549"/>
      <c r="J498" s="549"/>
      <c r="K498" s="549"/>
      <c r="L498" s="549"/>
      <c r="M498" s="549"/>
      <c r="N498" s="496"/>
      <c r="O498" s="542"/>
      <c r="P498" s="542"/>
      <c r="Q498" s="542"/>
      <c r="R498" s="542"/>
      <c r="S498" s="542"/>
      <c r="T498" s="542"/>
      <c r="U498" s="542"/>
      <c r="V498" s="542"/>
      <c r="W498" s="542"/>
      <c r="X498" s="542"/>
      <c r="Y498" s="542"/>
      <c r="Z498" s="542"/>
      <c r="AA498" s="542"/>
      <c r="AB498" s="542"/>
      <c r="AC498" s="542"/>
      <c r="AD498" s="496"/>
    </row>
    <row r="499" spans="1:30" s="529" customFormat="1" ht="12" customHeight="1">
      <c r="A499" s="496"/>
      <c r="B499" s="526"/>
      <c r="C499" s="527"/>
      <c r="D499" s="528"/>
      <c r="E499" s="527"/>
      <c r="F499" s="496"/>
      <c r="G499" s="496"/>
      <c r="H499" s="496"/>
      <c r="I499" s="549"/>
      <c r="J499" s="549"/>
      <c r="K499" s="549"/>
      <c r="L499" s="549"/>
      <c r="M499" s="549"/>
      <c r="N499" s="496"/>
      <c r="O499" s="542"/>
      <c r="P499" s="542"/>
      <c r="Q499" s="542"/>
      <c r="R499" s="542"/>
      <c r="S499" s="542"/>
      <c r="T499" s="542"/>
      <c r="U499" s="542"/>
      <c r="V499" s="542"/>
      <c r="W499" s="542"/>
      <c r="X499" s="542"/>
      <c r="Y499" s="542"/>
      <c r="Z499" s="542"/>
      <c r="AA499" s="542"/>
      <c r="AB499" s="542"/>
      <c r="AC499" s="542"/>
      <c r="AD499" s="496"/>
    </row>
    <row r="500" spans="1:30" s="529" customFormat="1" ht="12" customHeight="1">
      <c r="A500" s="496"/>
      <c r="B500" s="526"/>
      <c r="C500" s="527"/>
      <c r="D500" s="528"/>
      <c r="E500" s="527"/>
      <c r="F500" s="496"/>
      <c r="G500" s="496"/>
      <c r="H500" s="496"/>
      <c r="I500" s="549"/>
      <c r="J500" s="549"/>
      <c r="K500" s="549"/>
      <c r="L500" s="549"/>
      <c r="M500" s="549"/>
      <c r="N500" s="496"/>
      <c r="O500" s="542"/>
      <c r="P500" s="542"/>
      <c r="Q500" s="542"/>
      <c r="R500" s="542"/>
      <c r="S500" s="542"/>
      <c r="T500" s="542"/>
      <c r="U500" s="542"/>
      <c r="V500" s="542"/>
      <c r="W500" s="542"/>
      <c r="X500" s="542"/>
      <c r="Y500" s="542"/>
      <c r="Z500" s="542"/>
      <c r="AA500" s="542"/>
      <c r="AB500" s="542"/>
      <c r="AC500" s="542"/>
      <c r="AD500" s="496"/>
    </row>
    <row r="501" spans="1:30" s="529" customFormat="1" ht="12" customHeight="1">
      <c r="A501" s="496"/>
      <c r="B501" s="526"/>
      <c r="C501" s="527"/>
      <c r="D501" s="528"/>
      <c r="E501" s="527"/>
      <c r="F501" s="496"/>
      <c r="G501" s="496"/>
      <c r="H501" s="496"/>
      <c r="I501" s="549"/>
      <c r="J501" s="549"/>
      <c r="K501" s="549"/>
      <c r="L501" s="549"/>
      <c r="M501" s="549"/>
      <c r="N501" s="496"/>
      <c r="O501" s="542"/>
      <c r="P501" s="542"/>
      <c r="Q501" s="542"/>
      <c r="R501" s="542"/>
      <c r="S501" s="542"/>
      <c r="T501" s="542"/>
      <c r="U501" s="542"/>
      <c r="V501" s="542"/>
      <c r="W501" s="542"/>
      <c r="X501" s="542"/>
      <c r="Y501" s="542"/>
      <c r="Z501" s="542"/>
      <c r="AA501" s="542"/>
      <c r="AB501" s="542"/>
      <c r="AC501" s="542"/>
      <c r="AD501" s="496"/>
    </row>
    <row r="502" spans="1:30" s="529" customFormat="1" ht="12" customHeight="1">
      <c r="A502" s="496"/>
      <c r="B502" s="526"/>
      <c r="C502" s="527"/>
      <c r="D502" s="528"/>
      <c r="E502" s="527"/>
      <c r="F502" s="496"/>
      <c r="G502" s="496"/>
      <c r="H502" s="496"/>
      <c r="I502" s="549"/>
      <c r="J502" s="549"/>
      <c r="K502" s="549"/>
      <c r="L502" s="549"/>
      <c r="M502" s="549"/>
      <c r="N502" s="496"/>
      <c r="O502" s="542"/>
      <c r="P502" s="542"/>
      <c r="Q502" s="542"/>
      <c r="R502" s="542"/>
      <c r="S502" s="542"/>
      <c r="T502" s="542"/>
      <c r="U502" s="542"/>
      <c r="V502" s="542"/>
      <c r="W502" s="542"/>
      <c r="X502" s="542"/>
      <c r="Y502" s="542"/>
      <c r="Z502" s="542"/>
      <c r="AA502" s="542"/>
      <c r="AB502" s="542"/>
      <c r="AC502" s="542"/>
      <c r="AD502" s="496"/>
    </row>
    <row r="503" spans="1:30" s="529" customFormat="1" ht="12" customHeight="1">
      <c r="A503" s="496"/>
      <c r="B503" s="526"/>
      <c r="C503" s="527"/>
      <c r="D503" s="528"/>
      <c r="E503" s="527"/>
      <c r="F503" s="496"/>
      <c r="G503" s="496"/>
      <c r="H503" s="496"/>
      <c r="I503" s="549"/>
      <c r="J503" s="549"/>
      <c r="K503" s="549"/>
      <c r="L503" s="549"/>
      <c r="M503" s="549"/>
      <c r="N503" s="496"/>
      <c r="O503" s="542"/>
      <c r="P503" s="542"/>
      <c r="Q503" s="542"/>
      <c r="R503" s="542"/>
      <c r="S503" s="542"/>
      <c r="T503" s="542"/>
      <c r="U503" s="542"/>
      <c r="V503" s="542"/>
      <c r="W503" s="542"/>
      <c r="X503" s="542"/>
      <c r="Y503" s="542"/>
      <c r="Z503" s="542"/>
      <c r="AA503" s="542"/>
      <c r="AB503" s="542"/>
      <c r="AC503" s="542"/>
      <c r="AD503" s="496"/>
    </row>
    <row r="504" spans="1:30" s="529" customFormat="1" ht="12" customHeight="1">
      <c r="A504" s="496"/>
      <c r="B504" s="526"/>
      <c r="C504" s="527"/>
      <c r="D504" s="528"/>
      <c r="E504" s="527"/>
      <c r="F504" s="496"/>
      <c r="G504" s="496"/>
      <c r="H504" s="496"/>
      <c r="I504" s="549"/>
      <c r="J504" s="549"/>
      <c r="K504" s="549"/>
      <c r="L504" s="549"/>
      <c r="M504" s="549"/>
      <c r="N504" s="496"/>
      <c r="O504" s="542"/>
      <c r="P504" s="542"/>
      <c r="Q504" s="542"/>
      <c r="R504" s="542"/>
      <c r="S504" s="542"/>
      <c r="T504" s="542"/>
      <c r="U504" s="542"/>
      <c r="V504" s="542"/>
      <c r="W504" s="542"/>
      <c r="X504" s="542"/>
      <c r="Y504" s="542"/>
      <c r="Z504" s="542"/>
      <c r="AA504" s="542"/>
      <c r="AB504" s="542"/>
      <c r="AC504" s="542"/>
      <c r="AD504" s="496"/>
    </row>
    <row r="505" spans="1:30" s="529" customFormat="1" ht="12" customHeight="1">
      <c r="A505" s="496"/>
      <c r="B505" s="526"/>
      <c r="C505" s="527"/>
      <c r="D505" s="528"/>
      <c r="E505" s="527"/>
      <c r="F505" s="496"/>
      <c r="G505" s="496"/>
      <c r="H505" s="496"/>
      <c r="I505" s="549"/>
      <c r="J505" s="549"/>
      <c r="K505" s="549"/>
      <c r="L505" s="549"/>
      <c r="M505" s="549"/>
      <c r="N505" s="496"/>
      <c r="O505" s="542"/>
      <c r="P505" s="542"/>
      <c r="Q505" s="542"/>
      <c r="R505" s="542"/>
      <c r="S505" s="542"/>
      <c r="T505" s="542"/>
      <c r="U505" s="542"/>
      <c r="V505" s="542"/>
      <c r="W505" s="542"/>
      <c r="X505" s="542"/>
      <c r="Y505" s="542"/>
      <c r="Z505" s="542"/>
      <c r="AA505" s="542"/>
      <c r="AB505" s="542"/>
      <c r="AC505" s="542"/>
      <c r="AD505" s="496"/>
    </row>
    <row r="506" spans="1:30" s="529" customFormat="1" ht="12" customHeight="1">
      <c r="A506" s="496"/>
      <c r="B506" s="526"/>
      <c r="C506" s="527"/>
      <c r="D506" s="528"/>
      <c r="E506" s="527"/>
      <c r="F506" s="496"/>
      <c r="G506" s="496"/>
      <c r="H506" s="496"/>
      <c r="I506" s="549"/>
      <c r="J506" s="549"/>
      <c r="K506" s="549"/>
      <c r="L506" s="549"/>
      <c r="M506" s="549"/>
      <c r="N506" s="496"/>
      <c r="O506" s="542"/>
      <c r="P506" s="542"/>
      <c r="Q506" s="542"/>
      <c r="R506" s="542"/>
      <c r="S506" s="542"/>
      <c r="T506" s="542"/>
      <c r="U506" s="542"/>
      <c r="V506" s="542"/>
      <c r="W506" s="542"/>
      <c r="X506" s="542"/>
      <c r="Y506" s="542"/>
      <c r="Z506" s="542"/>
      <c r="AA506" s="542"/>
      <c r="AB506" s="542"/>
      <c r="AC506" s="542"/>
      <c r="AD506" s="496"/>
    </row>
    <row r="507" spans="1:30" s="529" customFormat="1" ht="12" customHeight="1">
      <c r="A507" s="496"/>
      <c r="B507" s="526"/>
      <c r="C507" s="527"/>
      <c r="D507" s="528"/>
      <c r="E507" s="527"/>
      <c r="F507" s="496"/>
      <c r="G507" s="496"/>
      <c r="H507" s="496"/>
      <c r="I507" s="549"/>
      <c r="J507" s="549"/>
      <c r="K507" s="549"/>
      <c r="L507" s="549"/>
      <c r="M507" s="549"/>
      <c r="N507" s="496"/>
      <c r="O507" s="542"/>
      <c r="P507" s="542"/>
      <c r="Q507" s="542"/>
      <c r="R507" s="542"/>
      <c r="S507" s="542"/>
      <c r="T507" s="542"/>
      <c r="U507" s="542"/>
      <c r="V507" s="542"/>
      <c r="W507" s="542"/>
      <c r="X507" s="542"/>
      <c r="Y507" s="542"/>
      <c r="Z507" s="542"/>
      <c r="AA507" s="542"/>
      <c r="AB507" s="542"/>
      <c r="AC507" s="542"/>
      <c r="AD507" s="496"/>
    </row>
    <row r="508" spans="1:30" s="529" customFormat="1" ht="12" customHeight="1">
      <c r="A508" s="496"/>
      <c r="B508" s="526"/>
      <c r="C508" s="527"/>
      <c r="D508" s="528"/>
      <c r="E508" s="527"/>
      <c r="F508" s="496"/>
      <c r="G508" s="496"/>
      <c r="H508" s="496"/>
      <c r="I508" s="549"/>
      <c r="J508" s="549"/>
      <c r="K508" s="549"/>
      <c r="L508" s="549"/>
      <c r="M508" s="549"/>
      <c r="N508" s="496"/>
      <c r="O508" s="542"/>
      <c r="P508" s="542"/>
      <c r="Q508" s="542"/>
      <c r="R508" s="542"/>
      <c r="S508" s="542"/>
      <c r="T508" s="542"/>
      <c r="U508" s="542"/>
      <c r="V508" s="542"/>
      <c r="W508" s="542"/>
      <c r="X508" s="542"/>
      <c r="Y508" s="542"/>
      <c r="Z508" s="542"/>
      <c r="AA508" s="542"/>
      <c r="AB508" s="542"/>
      <c r="AC508" s="542"/>
      <c r="AD508" s="496"/>
    </row>
    <row r="509" spans="1:30" s="529" customFormat="1" ht="12" customHeight="1">
      <c r="A509" s="496"/>
      <c r="B509" s="526"/>
      <c r="C509" s="527"/>
      <c r="D509" s="528"/>
      <c r="E509" s="527"/>
      <c r="F509" s="496"/>
      <c r="G509" s="496"/>
      <c r="H509" s="496"/>
      <c r="I509" s="549"/>
      <c r="J509" s="549"/>
      <c r="K509" s="549"/>
      <c r="L509" s="549"/>
      <c r="M509" s="549"/>
      <c r="N509" s="496"/>
      <c r="O509" s="542"/>
      <c r="P509" s="542"/>
      <c r="Q509" s="542"/>
      <c r="R509" s="542"/>
      <c r="S509" s="542"/>
      <c r="T509" s="542"/>
      <c r="U509" s="542"/>
      <c r="V509" s="542"/>
      <c r="W509" s="542"/>
      <c r="X509" s="542"/>
      <c r="Y509" s="542"/>
      <c r="Z509" s="542"/>
      <c r="AA509" s="542"/>
      <c r="AB509" s="542"/>
      <c r="AC509" s="542"/>
      <c r="AD509" s="496"/>
    </row>
    <row r="510" spans="1:30" s="529" customFormat="1" ht="12" customHeight="1">
      <c r="A510" s="496"/>
      <c r="B510" s="526"/>
      <c r="C510" s="527"/>
      <c r="D510" s="528"/>
      <c r="E510" s="527"/>
      <c r="F510" s="496"/>
      <c r="G510" s="496"/>
      <c r="H510" s="496"/>
      <c r="I510" s="549"/>
      <c r="J510" s="549"/>
      <c r="K510" s="549"/>
      <c r="L510" s="549"/>
      <c r="M510" s="549"/>
      <c r="N510" s="496"/>
      <c r="O510" s="542"/>
      <c r="P510" s="542"/>
      <c r="Q510" s="542"/>
      <c r="R510" s="542"/>
      <c r="S510" s="542"/>
      <c r="T510" s="542"/>
      <c r="U510" s="542"/>
      <c r="V510" s="542"/>
      <c r="W510" s="542"/>
      <c r="X510" s="542"/>
      <c r="Y510" s="542"/>
      <c r="Z510" s="542"/>
      <c r="AA510" s="542"/>
      <c r="AB510" s="542"/>
      <c r="AC510" s="542"/>
      <c r="AD510" s="496"/>
    </row>
    <row r="511" spans="1:30" s="529" customFormat="1" ht="12" customHeight="1">
      <c r="A511" s="496"/>
      <c r="B511" s="526"/>
      <c r="C511" s="527"/>
      <c r="D511" s="528"/>
      <c r="E511" s="527"/>
      <c r="F511" s="496"/>
      <c r="G511" s="496"/>
      <c r="H511" s="496"/>
      <c r="I511" s="549"/>
      <c r="J511" s="549"/>
      <c r="K511" s="549"/>
      <c r="L511" s="549"/>
      <c r="M511" s="549"/>
      <c r="N511" s="496"/>
      <c r="O511" s="542"/>
      <c r="P511" s="542"/>
      <c r="Q511" s="542"/>
      <c r="R511" s="542"/>
      <c r="S511" s="542"/>
      <c r="T511" s="542"/>
      <c r="U511" s="542"/>
      <c r="V511" s="542"/>
      <c r="W511" s="542"/>
      <c r="X511" s="542"/>
      <c r="Y511" s="542"/>
      <c r="Z511" s="542"/>
      <c r="AA511" s="542"/>
      <c r="AB511" s="542"/>
      <c r="AC511" s="542"/>
      <c r="AD511" s="496"/>
    </row>
    <row r="512" spans="1:30" s="529" customFormat="1" ht="12" customHeight="1">
      <c r="A512" s="496"/>
      <c r="B512" s="526"/>
      <c r="C512" s="527"/>
      <c r="D512" s="528"/>
      <c r="E512" s="527"/>
      <c r="F512" s="496"/>
      <c r="G512" s="496"/>
      <c r="H512" s="496"/>
      <c r="I512" s="549"/>
      <c r="J512" s="549"/>
      <c r="K512" s="549"/>
      <c r="L512" s="549"/>
      <c r="M512" s="549"/>
      <c r="N512" s="496"/>
      <c r="O512" s="542"/>
      <c r="P512" s="542"/>
      <c r="Q512" s="542"/>
      <c r="R512" s="542"/>
      <c r="S512" s="542"/>
      <c r="T512" s="542"/>
      <c r="U512" s="542"/>
      <c r="V512" s="542"/>
      <c r="W512" s="542"/>
      <c r="X512" s="542"/>
      <c r="Y512" s="542"/>
      <c r="Z512" s="542"/>
      <c r="AA512" s="542"/>
      <c r="AB512" s="542"/>
      <c r="AC512" s="542"/>
      <c r="AD512" s="496"/>
    </row>
    <row r="513" spans="1:30" s="529" customFormat="1" ht="12" customHeight="1">
      <c r="A513" s="496"/>
      <c r="B513" s="526"/>
      <c r="C513" s="527"/>
      <c r="D513" s="528"/>
      <c r="E513" s="527"/>
      <c r="F513" s="496"/>
      <c r="G513" s="496"/>
      <c r="H513" s="496"/>
      <c r="I513" s="549"/>
      <c r="J513" s="549"/>
      <c r="K513" s="549"/>
      <c r="L513" s="549"/>
      <c r="M513" s="549"/>
      <c r="N513" s="496"/>
      <c r="O513" s="542"/>
      <c r="P513" s="542"/>
      <c r="Q513" s="542"/>
      <c r="R513" s="542"/>
      <c r="S513" s="542"/>
      <c r="T513" s="542"/>
      <c r="U513" s="542"/>
      <c r="V513" s="542"/>
      <c r="W513" s="542"/>
      <c r="X513" s="542"/>
      <c r="Y513" s="542"/>
      <c r="Z513" s="542"/>
      <c r="AA513" s="542"/>
      <c r="AB513" s="542"/>
      <c r="AC513" s="542"/>
      <c r="AD513" s="496"/>
    </row>
    <row r="514" spans="1:30" s="529" customFormat="1" ht="12" customHeight="1">
      <c r="A514" s="496"/>
      <c r="B514" s="526"/>
      <c r="C514" s="527"/>
      <c r="D514" s="528"/>
      <c r="E514" s="527"/>
      <c r="F514" s="496"/>
      <c r="G514" s="496"/>
      <c r="H514" s="496"/>
      <c r="I514" s="549"/>
      <c r="J514" s="549"/>
      <c r="K514" s="549"/>
      <c r="L514" s="549"/>
      <c r="M514" s="549"/>
      <c r="N514" s="496"/>
      <c r="O514" s="542"/>
      <c r="P514" s="542"/>
      <c r="Q514" s="542"/>
      <c r="R514" s="542"/>
      <c r="S514" s="542"/>
      <c r="T514" s="542"/>
      <c r="U514" s="542"/>
      <c r="V514" s="542"/>
      <c r="W514" s="542"/>
      <c r="X514" s="542"/>
      <c r="Y514" s="542"/>
      <c r="Z514" s="542"/>
      <c r="AA514" s="542"/>
      <c r="AB514" s="542"/>
      <c r="AC514" s="542"/>
      <c r="AD514" s="496"/>
    </row>
    <row r="515" spans="1:30" s="529" customFormat="1" ht="12" customHeight="1">
      <c r="A515" s="496"/>
      <c r="B515" s="526"/>
      <c r="C515" s="527"/>
      <c r="D515" s="528"/>
      <c r="E515" s="527"/>
      <c r="F515" s="496"/>
      <c r="G515" s="496"/>
      <c r="H515" s="496"/>
      <c r="I515" s="549"/>
      <c r="J515" s="549"/>
      <c r="K515" s="549"/>
      <c r="L515" s="549"/>
      <c r="M515" s="549"/>
      <c r="N515" s="496"/>
      <c r="O515" s="542"/>
      <c r="P515" s="542"/>
      <c r="Q515" s="542"/>
      <c r="R515" s="542"/>
      <c r="S515" s="542"/>
      <c r="T515" s="542"/>
      <c r="U515" s="542"/>
      <c r="V515" s="542"/>
      <c r="W515" s="542"/>
      <c r="X515" s="542"/>
      <c r="Y515" s="542"/>
      <c r="Z515" s="542"/>
      <c r="AA515" s="542"/>
      <c r="AB515" s="542"/>
      <c r="AC515" s="542"/>
      <c r="AD515" s="496"/>
    </row>
    <row r="516" spans="1:30" s="529" customFormat="1" ht="12" customHeight="1">
      <c r="A516" s="496"/>
      <c r="B516" s="526"/>
      <c r="C516" s="527"/>
      <c r="D516" s="528"/>
      <c r="E516" s="527"/>
      <c r="F516" s="496"/>
      <c r="G516" s="496"/>
      <c r="H516" s="496"/>
      <c r="I516" s="549"/>
      <c r="J516" s="549"/>
      <c r="K516" s="549"/>
      <c r="L516" s="549"/>
      <c r="M516" s="549"/>
      <c r="N516" s="496"/>
      <c r="O516" s="542"/>
      <c r="P516" s="542"/>
      <c r="Q516" s="542"/>
      <c r="R516" s="542"/>
      <c r="S516" s="542"/>
      <c r="T516" s="542"/>
      <c r="U516" s="542"/>
      <c r="V516" s="542"/>
      <c r="W516" s="542"/>
      <c r="X516" s="542"/>
      <c r="Y516" s="542"/>
      <c r="Z516" s="542"/>
      <c r="AA516" s="542"/>
      <c r="AB516" s="542"/>
      <c r="AC516" s="542"/>
      <c r="AD516" s="496"/>
    </row>
    <row r="517" spans="1:30" s="529" customFormat="1" ht="12" customHeight="1">
      <c r="A517" s="496"/>
      <c r="B517" s="526"/>
      <c r="C517" s="527"/>
      <c r="D517" s="528"/>
      <c r="E517" s="527"/>
      <c r="F517" s="496"/>
      <c r="G517" s="496"/>
      <c r="H517" s="496"/>
      <c r="I517" s="549"/>
      <c r="J517" s="549"/>
      <c r="K517" s="549"/>
      <c r="L517" s="549"/>
      <c r="M517" s="549"/>
      <c r="N517" s="496"/>
      <c r="O517" s="542"/>
      <c r="P517" s="542"/>
      <c r="Q517" s="542"/>
      <c r="R517" s="542"/>
      <c r="S517" s="542"/>
      <c r="T517" s="542"/>
      <c r="U517" s="542"/>
      <c r="V517" s="542"/>
      <c r="W517" s="542"/>
      <c r="X517" s="542"/>
      <c r="Y517" s="542"/>
      <c r="Z517" s="542"/>
      <c r="AA517" s="542"/>
      <c r="AB517" s="542"/>
      <c r="AC517" s="542"/>
      <c r="AD517" s="496"/>
    </row>
    <row r="518" spans="1:30" s="529" customFormat="1" ht="12" customHeight="1">
      <c r="A518" s="496"/>
      <c r="B518" s="526"/>
      <c r="C518" s="527"/>
      <c r="D518" s="528"/>
      <c r="E518" s="527"/>
      <c r="F518" s="496"/>
      <c r="G518" s="496"/>
      <c r="H518" s="496"/>
      <c r="I518" s="549"/>
      <c r="J518" s="549"/>
      <c r="K518" s="549"/>
      <c r="L518" s="549"/>
      <c r="M518" s="549"/>
      <c r="N518" s="496"/>
      <c r="O518" s="542"/>
      <c r="P518" s="542"/>
      <c r="Q518" s="542"/>
      <c r="R518" s="542"/>
      <c r="S518" s="542"/>
      <c r="T518" s="542"/>
      <c r="U518" s="542"/>
      <c r="V518" s="542"/>
      <c r="W518" s="542"/>
      <c r="X518" s="542"/>
      <c r="Y518" s="542"/>
      <c r="Z518" s="542"/>
      <c r="AA518" s="542"/>
      <c r="AB518" s="542"/>
      <c r="AC518" s="542"/>
      <c r="AD518" s="496"/>
    </row>
    <row r="519" spans="1:30" s="529" customFormat="1" ht="12" customHeight="1">
      <c r="A519" s="496"/>
      <c r="B519" s="526"/>
      <c r="C519" s="527"/>
      <c r="D519" s="528"/>
      <c r="E519" s="527"/>
      <c r="F519" s="496"/>
      <c r="G519" s="496"/>
      <c r="H519" s="496"/>
      <c r="I519" s="549"/>
      <c r="J519" s="549"/>
      <c r="K519" s="549"/>
      <c r="L519" s="549"/>
      <c r="M519" s="549"/>
      <c r="N519" s="496"/>
      <c r="O519" s="542"/>
      <c r="P519" s="542"/>
      <c r="Q519" s="542"/>
      <c r="R519" s="542"/>
      <c r="S519" s="542"/>
      <c r="T519" s="542"/>
      <c r="U519" s="542"/>
      <c r="V519" s="542"/>
      <c r="W519" s="542"/>
      <c r="X519" s="542"/>
      <c r="Y519" s="542"/>
      <c r="Z519" s="542"/>
      <c r="AA519" s="542"/>
      <c r="AB519" s="542"/>
      <c r="AC519" s="542"/>
      <c r="AD519" s="496"/>
    </row>
    <row r="520" spans="1:30" s="529" customFormat="1" ht="12" customHeight="1">
      <c r="A520" s="496"/>
      <c r="B520" s="526"/>
      <c r="C520" s="527"/>
      <c r="D520" s="528"/>
      <c r="E520" s="527"/>
      <c r="F520" s="496"/>
      <c r="G520" s="496"/>
      <c r="H520" s="496"/>
      <c r="I520" s="549"/>
      <c r="J520" s="549"/>
      <c r="K520" s="549"/>
      <c r="L520" s="549"/>
      <c r="M520" s="549"/>
      <c r="N520" s="496"/>
      <c r="O520" s="542"/>
      <c r="P520" s="542"/>
      <c r="Q520" s="542"/>
      <c r="R520" s="542"/>
      <c r="S520" s="542"/>
      <c r="T520" s="542"/>
      <c r="U520" s="542"/>
      <c r="V520" s="542"/>
      <c r="W520" s="542"/>
      <c r="X520" s="542"/>
      <c r="Y520" s="542"/>
      <c r="Z520" s="542"/>
      <c r="AA520" s="542"/>
      <c r="AB520" s="542"/>
      <c r="AC520" s="542"/>
      <c r="AD520" s="496"/>
    </row>
    <row r="521" spans="1:30" s="529" customFormat="1" ht="12" customHeight="1">
      <c r="A521" s="496"/>
      <c r="B521" s="526"/>
      <c r="C521" s="527"/>
      <c r="D521" s="528"/>
      <c r="E521" s="527"/>
      <c r="F521" s="496"/>
      <c r="G521" s="496"/>
      <c r="H521" s="496"/>
      <c r="I521" s="549"/>
      <c r="J521" s="549"/>
      <c r="K521" s="549"/>
      <c r="L521" s="549"/>
      <c r="M521" s="549"/>
      <c r="N521" s="496"/>
      <c r="O521" s="542"/>
      <c r="P521" s="542"/>
      <c r="Q521" s="542"/>
      <c r="R521" s="542"/>
      <c r="S521" s="542"/>
      <c r="T521" s="542"/>
      <c r="U521" s="542"/>
      <c r="V521" s="542"/>
      <c r="W521" s="542"/>
      <c r="X521" s="542"/>
      <c r="Y521" s="542"/>
      <c r="Z521" s="542"/>
      <c r="AA521" s="542"/>
      <c r="AB521" s="542"/>
      <c r="AC521" s="542"/>
      <c r="AD521" s="496"/>
    </row>
    <row r="522" spans="1:30" s="529" customFormat="1" ht="12" customHeight="1">
      <c r="A522" s="496"/>
      <c r="B522" s="526"/>
      <c r="C522" s="527"/>
      <c r="D522" s="528"/>
      <c r="E522" s="527"/>
      <c r="F522" s="496"/>
      <c r="G522" s="496"/>
      <c r="H522" s="496"/>
      <c r="I522" s="549"/>
      <c r="J522" s="549"/>
      <c r="K522" s="549"/>
      <c r="L522" s="549"/>
      <c r="M522" s="549"/>
      <c r="N522" s="496"/>
      <c r="O522" s="542"/>
      <c r="P522" s="542"/>
      <c r="Q522" s="542"/>
      <c r="R522" s="542"/>
      <c r="S522" s="542"/>
      <c r="T522" s="542"/>
      <c r="U522" s="542"/>
      <c r="V522" s="542"/>
      <c r="W522" s="542"/>
      <c r="X522" s="542"/>
      <c r="Y522" s="542"/>
      <c r="Z522" s="542"/>
      <c r="AA522" s="542"/>
      <c r="AB522" s="542"/>
      <c r="AC522" s="542"/>
      <c r="AD522" s="496"/>
    </row>
    <row r="523" spans="1:30" s="529" customFormat="1" ht="12" customHeight="1">
      <c r="A523" s="496"/>
      <c r="B523" s="526"/>
      <c r="C523" s="527"/>
      <c r="D523" s="528"/>
      <c r="E523" s="527"/>
      <c r="F523" s="496"/>
      <c r="G523" s="496"/>
      <c r="H523" s="496"/>
      <c r="I523" s="549"/>
      <c r="J523" s="549"/>
      <c r="K523" s="549"/>
      <c r="L523" s="549"/>
      <c r="M523" s="549"/>
      <c r="N523" s="496"/>
      <c r="O523" s="542"/>
      <c r="P523" s="542"/>
      <c r="Q523" s="542"/>
      <c r="R523" s="542"/>
      <c r="S523" s="542"/>
      <c r="T523" s="542"/>
      <c r="U523" s="542"/>
      <c r="V523" s="542"/>
      <c r="W523" s="542"/>
      <c r="X523" s="542"/>
      <c r="Y523" s="542"/>
      <c r="Z523" s="542"/>
      <c r="AA523" s="542"/>
      <c r="AB523" s="542"/>
      <c r="AC523" s="542"/>
      <c r="AD523" s="496"/>
    </row>
    <row r="524" spans="1:30" s="529" customFormat="1" ht="12" customHeight="1">
      <c r="A524" s="496"/>
      <c r="B524" s="526"/>
      <c r="C524" s="527"/>
      <c r="D524" s="528"/>
      <c r="E524" s="527"/>
      <c r="F524" s="496"/>
      <c r="G524" s="496"/>
      <c r="H524" s="496"/>
      <c r="I524" s="549"/>
      <c r="J524" s="549"/>
      <c r="K524" s="549"/>
      <c r="L524" s="549"/>
      <c r="M524" s="549"/>
      <c r="N524" s="496"/>
      <c r="O524" s="542"/>
      <c r="P524" s="542"/>
      <c r="Q524" s="542"/>
      <c r="R524" s="542"/>
      <c r="S524" s="542"/>
      <c r="T524" s="542"/>
      <c r="U524" s="542"/>
      <c r="V524" s="542"/>
      <c r="W524" s="542"/>
      <c r="X524" s="542"/>
      <c r="Y524" s="542"/>
      <c r="Z524" s="542"/>
      <c r="AA524" s="542"/>
      <c r="AB524" s="542"/>
      <c r="AC524" s="542"/>
      <c r="AD524" s="496"/>
    </row>
    <row r="525" spans="1:30" s="529" customFormat="1" ht="12" customHeight="1">
      <c r="A525" s="496"/>
      <c r="B525" s="526"/>
      <c r="C525" s="527"/>
      <c r="D525" s="528"/>
      <c r="E525" s="527"/>
      <c r="F525" s="496"/>
      <c r="G525" s="496"/>
      <c r="H525" s="496"/>
      <c r="I525" s="549"/>
      <c r="J525" s="549"/>
      <c r="K525" s="549"/>
      <c r="L525" s="549"/>
      <c r="M525" s="549"/>
      <c r="N525" s="496"/>
      <c r="O525" s="542"/>
      <c r="P525" s="542"/>
      <c r="Q525" s="542"/>
      <c r="R525" s="542"/>
      <c r="S525" s="542"/>
      <c r="T525" s="542"/>
      <c r="U525" s="542"/>
      <c r="V525" s="542"/>
      <c r="W525" s="542"/>
      <c r="X525" s="542"/>
      <c r="Y525" s="542"/>
      <c r="Z525" s="542"/>
      <c r="AA525" s="542"/>
      <c r="AB525" s="542"/>
      <c r="AC525" s="542"/>
      <c r="AD525" s="496"/>
    </row>
    <row r="526" spans="1:30" s="529" customFormat="1" ht="12" customHeight="1">
      <c r="A526" s="496"/>
      <c r="B526" s="526"/>
      <c r="C526" s="527"/>
      <c r="D526" s="528"/>
      <c r="E526" s="527"/>
      <c r="F526" s="496"/>
      <c r="G526" s="496"/>
      <c r="H526" s="496"/>
      <c r="I526" s="549"/>
      <c r="J526" s="549"/>
      <c r="K526" s="549"/>
      <c r="L526" s="549"/>
      <c r="M526" s="549"/>
      <c r="N526" s="496"/>
      <c r="O526" s="542"/>
      <c r="P526" s="542"/>
      <c r="Q526" s="542"/>
      <c r="R526" s="542"/>
      <c r="S526" s="542"/>
      <c r="T526" s="542"/>
      <c r="U526" s="542"/>
      <c r="V526" s="542"/>
      <c r="W526" s="542"/>
      <c r="X526" s="542"/>
      <c r="Y526" s="542"/>
      <c r="Z526" s="542"/>
      <c r="AA526" s="542"/>
      <c r="AB526" s="542"/>
      <c r="AC526" s="542"/>
      <c r="AD526" s="496"/>
    </row>
    <row r="527" spans="1:30" s="529" customFormat="1" ht="12" customHeight="1">
      <c r="A527" s="496"/>
      <c r="B527" s="526"/>
      <c r="C527" s="527"/>
      <c r="D527" s="528"/>
      <c r="E527" s="527"/>
      <c r="F527" s="496"/>
      <c r="G527" s="496"/>
      <c r="H527" s="496"/>
      <c r="I527" s="549"/>
      <c r="J527" s="549"/>
      <c r="K527" s="549"/>
      <c r="L527" s="549"/>
      <c r="M527" s="549"/>
      <c r="N527" s="496"/>
      <c r="O527" s="542"/>
      <c r="P527" s="542"/>
      <c r="Q527" s="542"/>
      <c r="R527" s="542"/>
      <c r="S527" s="542"/>
      <c r="T527" s="542"/>
      <c r="U527" s="542"/>
      <c r="V527" s="542"/>
      <c r="W527" s="542"/>
      <c r="X527" s="542"/>
      <c r="Y527" s="542"/>
      <c r="Z527" s="542"/>
      <c r="AA527" s="542"/>
      <c r="AB527" s="542"/>
      <c r="AC527" s="542"/>
      <c r="AD527" s="496"/>
    </row>
    <row r="528" spans="1:30" s="529" customFormat="1" ht="12" customHeight="1">
      <c r="A528" s="496"/>
      <c r="B528" s="526"/>
      <c r="C528" s="527"/>
      <c r="D528" s="528"/>
      <c r="E528" s="527"/>
      <c r="F528" s="496"/>
      <c r="G528" s="496"/>
      <c r="H528" s="496"/>
      <c r="I528" s="549"/>
      <c r="J528" s="549"/>
      <c r="K528" s="549"/>
      <c r="L528" s="549"/>
      <c r="M528" s="549"/>
      <c r="N528" s="496"/>
      <c r="O528" s="542"/>
      <c r="P528" s="542"/>
      <c r="Q528" s="542"/>
      <c r="R528" s="542"/>
      <c r="S528" s="542"/>
      <c r="T528" s="542"/>
      <c r="U528" s="542"/>
      <c r="V528" s="542"/>
      <c r="W528" s="542"/>
      <c r="X528" s="542"/>
      <c r="Y528" s="542"/>
      <c r="Z528" s="542"/>
      <c r="AA528" s="542"/>
      <c r="AB528" s="542"/>
      <c r="AC528" s="542"/>
      <c r="AD528" s="496"/>
    </row>
    <row r="529" spans="1:30" s="529" customFormat="1" ht="12" customHeight="1">
      <c r="A529" s="496"/>
      <c r="B529" s="526"/>
      <c r="C529" s="527"/>
      <c r="D529" s="528"/>
      <c r="E529" s="527"/>
      <c r="F529" s="496"/>
      <c r="G529" s="496"/>
      <c r="H529" s="496"/>
      <c r="I529" s="549"/>
      <c r="J529" s="549"/>
      <c r="K529" s="549"/>
      <c r="L529" s="549"/>
      <c r="M529" s="549"/>
      <c r="N529" s="496"/>
      <c r="O529" s="542"/>
      <c r="P529" s="542"/>
      <c r="Q529" s="542"/>
      <c r="R529" s="542"/>
      <c r="S529" s="542"/>
      <c r="T529" s="542"/>
      <c r="U529" s="542"/>
      <c r="V529" s="542"/>
      <c r="W529" s="542"/>
      <c r="X529" s="542"/>
      <c r="Y529" s="542"/>
      <c r="Z529" s="542"/>
      <c r="AA529" s="542"/>
      <c r="AB529" s="542"/>
      <c r="AC529" s="542"/>
      <c r="AD529" s="496"/>
    </row>
    <row r="530" spans="1:30" s="529" customFormat="1" ht="12" customHeight="1">
      <c r="A530" s="496"/>
      <c r="B530" s="526"/>
      <c r="C530" s="527"/>
      <c r="D530" s="528"/>
      <c r="E530" s="527"/>
      <c r="F530" s="496"/>
      <c r="G530" s="496"/>
      <c r="H530" s="496"/>
      <c r="I530" s="549"/>
      <c r="J530" s="549"/>
      <c r="K530" s="549"/>
      <c r="L530" s="549"/>
      <c r="M530" s="549"/>
      <c r="N530" s="496"/>
      <c r="O530" s="542"/>
      <c r="P530" s="542"/>
      <c r="Q530" s="542"/>
      <c r="R530" s="542"/>
      <c r="S530" s="542"/>
      <c r="T530" s="542"/>
      <c r="U530" s="542"/>
      <c r="V530" s="542"/>
      <c r="W530" s="542"/>
      <c r="X530" s="542"/>
      <c r="Y530" s="542"/>
      <c r="Z530" s="542"/>
      <c r="AA530" s="542"/>
      <c r="AB530" s="542"/>
      <c r="AC530" s="542"/>
      <c r="AD530" s="496"/>
    </row>
    <row r="531" spans="1:30" s="529" customFormat="1" ht="12" customHeight="1">
      <c r="A531" s="496"/>
      <c r="B531" s="526"/>
      <c r="C531" s="527"/>
      <c r="D531" s="528"/>
      <c r="E531" s="527"/>
      <c r="F531" s="496"/>
      <c r="G531" s="496"/>
      <c r="H531" s="496"/>
      <c r="I531" s="549"/>
      <c r="J531" s="549"/>
      <c r="K531" s="549"/>
      <c r="L531" s="549"/>
      <c r="M531" s="549"/>
      <c r="N531" s="496"/>
      <c r="O531" s="542"/>
      <c r="P531" s="542"/>
      <c r="Q531" s="542"/>
      <c r="R531" s="542"/>
      <c r="S531" s="542"/>
      <c r="T531" s="542"/>
      <c r="U531" s="542"/>
      <c r="V531" s="542"/>
      <c r="W531" s="542"/>
      <c r="X531" s="542"/>
      <c r="Y531" s="542"/>
      <c r="Z531" s="542"/>
      <c r="AA531" s="542"/>
      <c r="AB531" s="542"/>
      <c r="AC531" s="542"/>
      <c r="AD531" s="496"/>
    </row>
    <row r="532" spans="1:30" s="529" customFormat="1" ht="12" customHeight="1">
      <c r="A532" s="496"/>
      <c r="B532" s="526"/>
      <c r="C532" s="527"/>
      <c r="D532" s="528"/>
      <c r="E532" s="527"/>
      <c r="F532" s="496"/>
      <c r="G532" s="496"/>
      <c r="H532" s="496"/>
      <c r="I532" s="549"/>
      <c r="J532" s="549"/>
      <c r="K532" s="549"/>
      <c r="L532" s="549"/>
      <c r="M532" s="549"/>
      <c r="N532" s="496"/>
      <c r="O532" s="542"/>
      <c r="P532" s="542"/>
      <c r="Q532" s="542"/>
      <c r="R532" s="542"/>
      <c r="S532" s="542"/>
      <c r="T532" s="542"/>
      <c r="U532" s="542"/>
      <c r="V532" s="542"/>
      <c r="W532" s="542"/>
      <c r="X532" s="542"/>
      <c r="Y532" s="542"/>
      <c r="Z532" s="542"/>
      <c r="AA532" s="542"/>
      <c r="AB532" s="542"/>
      <c r="AC532" s="542"/>
      <c r="AD532" s="496"/>
    </row>
    <row r="533" spans="1:30" s="529" customFormat="1" ht="12" customHeight="1">
      <c r="A533" s="496"/>
      <c r="B533" s="526"/>
      <c r="C533" s="527"/>
      <c r="D533" s="528"/>
      <c r="E533" s="527"/>
      <c r="F533" s="496"/>
      <c r="G533" s="496"/>
      <c r="H533" s="496"/>
      <c r="I533" s="549"/>
      <c r="J533" s="549"/>
      <c r="K533" s="549"/>
      <c r="L533" s="549"/>
      <c r="M533" s="549"/>
      <c r="N533" s="496"/>
      <c r="O533" s="542"/>
      <c r="P533" s="542"/>
      <c r="Q533" s="542"/>
      <c r="R533" s="542"/>
      <c r="S533" s="542"/>
      <c r="T533" s="542"/>
      <c r="U533" s="542"/>
      <c r="V533" s="542"/>
      <c r="W533" s="542"/>
      <c r="X533" s="542"/>
      <c r="Y533" s="542"/>
      <c r="Z533" s="542"/>
      <c r="AA533" s="542"/>
      <c r="AB533" s="542"/>
      <c r="AC533" s="542"/>
      <c r="AD533" s="496"/>
    </row>
    <row r="534" spans="1:30" s="529" customFormat="1" ht="12" customHeight="1">
      <c r="A534" s="496"/>
      <c r="B534" s="526"/>
      <c r="C534" s="527"/>
      <c r="D534" s="528"/>
      <c r="E534" s="527"/>
      <c r="F534" s="496"/>
      <c r="G534" s="496"/>
      <c r="H534" s="496"/>
      <c r="I534" s="549"/>
      <c r="J534" s="549"/>
      <c r="K534" s="549"/>
      <c r="L534" s="549"/>
      <c r="M534" s="549"/>
      <c r="N534" s="496"/>
      <c r="O534" s="542"/>
      <c r="P534" s="542"/>
      <c r="Q534" s="542"/>
      <c r="R534" s="542"/>
      <c r="S534" s="542"/>
      <c r="T534" s="542"/>
      <c r="U534" s="542"/>
      <c r="V534" s="542"/>
      <c r="W534" s="542"/>
      <c r="X534" s="542"/>
      <c r="Y534" s="542"/>
      <c r="Z534" s="542"/>
      <c r="AA534" s="542"/>
      <c r="AB534" s="542"/>
      <c r="AC534" s="542"/>
      <c r="AD534" s="496"/>
    </row>
    <row r="535" spans="1:30" s="529" customFormat="1" ht="12" customHeight="1">
      <c r="A535" s="496"/>
      <c r="B535" s="526"/>
      <c r="C535" s="527"/>
      <c r="D535" s="528"/>
      <c r="E535" s="527"/>
      <c r="F535" s="496"/>
      <c r="G535" s="496"/>
      <c r="H535" s="496"/>
      <c r="I535" s="549"/>
      <c r="J535" s="549"/>
      <c r="K535" s="549"/>
      <c r="L535" s="549"/>
      <c r="M535" s="549"/>
      <c r="N535" s="496"/>
      <c r="O535" s="542"/>
      <c r="P535" s="542"/>
      <c r="Q535" s="542"/>
      <c r="R535" s="542"/>
      <c r="S535" s="542"/>
      <c r="T535" s="542"/>
      <c r="U535" s="542"/>
      <c r="V535" s="542"/>
      <c r="W535" s="542"/>
      <c r="X535" s="542"/>
      <c r="Y535" s="542"/>
      <c r="Z535" s="542"/>
      <c r="AA535" s="542"/>
      <c r="AB535" s="542"/>
      <c r="AC535" s="542"/>
      <c r="AD535" s="496"/>
    </row>
    <row r="536" spans="1:30" s="529" customFormat="1" ht="12" customHeight="1">
      <c r="A536" s="496"/>
      <c r="B536" s="526"/>
      <c r="C536" s="527"/>
      <c r="D536" s="528"/>
      <c r="E536" s="527"/>
      <c r="F536" s="496"/>
      <c r="G536" s="496"/>
      <c r="H536" s="496"/>
      <c r="I536" s="549"/>
      <c r="J536" s="549"/>
      <c r="K536" s="549"/>
      <c r="L536" s="549"/>
      <c r="M536" s="549"/>
      <c r="N536" s="496"/>
      <c r="O536" s="542"/>
      <c r="P536" s="542"/>
      <c r="Q536" s="542"/>
      <c r="R536" s="542"/>
      <c r="S536" s="542"/>
      <c r="T536" s="542"/>
      <c r="U536" s="542"/>
      <c r="V536" s="542"/>
      <c r="W536" s="542"/>
      <c r="X536" s="542"/>
      <c r="Y536" s="542"/>
      <c r="Z536" s="542"/>
      <c r="AA536" s="542"/>
      <c r="AB536" s="542"/>
      <c r="AC536" s="542"/>
      <c r="AD536" s="496"/>
    </row>
    <row r="537" spans="1:30" s="529" customFormat="1" ht="12" customHeight="1">
      <c r="A537" s="496"/>
      <c r="B537" s="526"/>
      <c r="C537" s="527"/>
      <c r="D537" s="528"/>
      <c r="E537" s="527"/>
      <c r="F537" s="496"/>
      <c r="G537" s="496"/>
      <c r="H537" s="496"/>
      <c r="I537" s="549"/>
      <c r="J537" s="549"/>
      <c r="K537" s="549"/>
      <c r="L537" s="549"/>
      <c r="M537" s="549"/>
      <c r="N537" s="496"/>
      <c r="O537" s="542"/>
      <c r="P537" s="542"/>
      <c r="Q537" s="542"/>
      <c r="R537" s="542"/>
      <c r="S537" s="542"/>
      <c r="T537" s="542"/>
      <c r="U537" s="542"/>
      <c r="V537" s="542"/>
      <c r="W537" s="542"/>
      <c r="X537" s="542"/>
      <c r="Y537" s="542"/>
      <c r="Z537" s="542"/>
      <c r="AA537" s="542"/>
      <c r="AB537" s="542"/>
      <c r="AC537" s="542"/>
      <c r="AD537" s="496"/>
    </row>
    <row r="538" spans="1:30" s="529" customFormat="1" ht="12" customHeight="1">
      <c r="A538" s="496"/>
      <c r="B538" s="526"/>
      <c r="C538" s="527"/>
      <c r="D538" s="528"/>
      <c r="E538" s="527"/>
      <c r="F538" s="496"/>
      <c r="G538" s="496"/>
      <c r="H538" s="496"/>
      <c r="I538" s="549"/>
      <c r="J538" s="549"/>
      <c r="K538" s="549"/>
      <c r="L538" s="549"/>
      <c r="M538" s="549"/>
      <c r="N538" s="496"/>
      <c r="O538" s="542"/>
      <c r="P538" s="542"/>
      <c r="Q538" s="542"/>
      <c r="R538" s="542"/>
      <c r="S538" s="542"/>
      <c r="T538" s="542"/>
      <c r="U538" s="542"/>
      <c r="V538" s="542"/>
      <c r="W538" s="542"/>
      <c r="X538" s="542"/>
      <c r="Y538" s="542"/>
      <c r="Z538" s="542"/>
      <c r="AA538" s="542"/>
      <c r="AB538" s="542"/>
      <c r="AC538" s="542"/>
      <c r="AD538" s="496"/>
    </row>
    <row r="539" spans="1:30" s="529" customFormat="1" ht="12" customHeight="1">
      <c r="A539" s="496"/>
      <c r="B539" s="526"/>
      <c r="C539" s="527"/>
      <c r="D539" s="528"/>
      <c r="E539" s="527"/>
      <c r="F539" s="496"/>
      <c r="G539" s="496"/>
      <c r="H539" s="496"/>
      <c r="I539" s="549"/>
      <c r="J539" s="549"/>
      <c r="K539" s="549"/>
      <c r="L539" s="549"/>
      <c r="M539" s="549"/>
      <c r="N539" s="496"/>
      <c r="O539" s="542"/>
      <c r="P539" s="542"/>
      <c r="Q539" s="542"/>
      <c r="R539" s="542"/>
      <c r="S539" s="542"/>
      <c r="T539" s="542"/>
      <c r="U539" s="542"/>
      <c r="V539" s="542"/>
      <c r="W539" s="542"/>
      <c r="X539" s="542"/>
      <c r="Y539" s="542"/>
      <c r="Z539" s="542"/>
      <c r="AA539" s="542"/>
      <c r="AB539" s="542"/>
      <c r="AC539" s="542"/>
      <c r="AD539" s="496"/>
    </row>
    <row r="540" spans="1:30" s="529" customFormat="1" ht="12" customHeight="1">
      <c r="A540" s="496"/>
      <c r="B540" s="526"/>
      <c r="C540" s="527"/>
      <c r="D540" s="528"/>
      <c r="E540" s="527"/>
      <c r="F540" s="496"/>
      <c r="G540" s="496"/>
      <c r="H540" s="496"/>
      <c r="I540" s="549"/>
      <c r="J540" s="549"/>
      <c r="K540" s="549"/>
      <c r="L540" s="549"/>
      <c r="M540" s="549"/>
      <c r="N540" s="496"/>
      <c r="O540" s="542"/>
      <c r="P540" s="542"/>
      <c r="Q540" s="542"/>
      <c r="R540" s="542"/>
      <c r="S540" s="542"/>
      <c r="T540" s="542"/>
      <c r="U540" s="542"/>
      <c r="V540" s="542"/>
      <c r="W540" s="542"/>
      <c r="X540" s="542"/>
      <c r="Y540" s="542"/>
      <c r="Z540" s="542"/>
      <c r="AA540" s="542"/>
      <c r="AB540" s="542"/>
      <c r="AC540" s="542"/>
      <c r="AD540" s="496"/>
    </row>
    <row r="541" spans="1:30" s="529" customFormat="1" ht="12" customHeight="1">
      <c r="A541" s="496"/>
      <c r="B541" s="526"/>
      <c r="C541" s="527"/>
      <c r="D541" s="528"/>
      <c r="E541" s="527"/>
      <c r="F541" s="496"/>
      <c r="G541" s="496"/>
      <c r="H541" s="496"/>
      <c r="I541" s="549"/>
      <c r="J541" s="549"/>
      <c r="K541" s="549"/>
      <c r="L541" s="549"/>
      <c r="M541" s="549"/>
      <c r="N541" s="496"/>
      <c r="O541" s="542"/>
      <c r="P541" s="542"/>
      <c r="Q541" s="542"/>
      <c r="R541" s="542"/>
      <c r="S541" s="542"/>
      <c r="T541" s="542"/>
      <c r="U541" s="542"/>
      <c r="V541" s="542"/>
      <c r="W541" s="542"/>
      <c r="X541" s="542"/>
      <c r="Y541" s="542"/>
      <c r="Z541" s="542"/>
      <c r="AA541" s="542"/>
      <c r="AB541" s="542"/>
      <c r="AC541" s="542"/>
      <c r="AD541" s="496"/>
    </row>
    <row r="542" spans="1:30" s="529" customFormat="1" ht="12" customHeight="1">
      <c r="A542" s="496"/>
      <c r="B542" s="526"/>
      <c r="C542" s="527"/>
      <c r="D542" s="528"/>
      <c r="E542" s="527"/>
      <c r="F542" s="496"/>
      <c r="G542" s="496"/>
      <c r="H542" s="496"/>
      <c r="I542" s="549"/>
      <c r="J542" s="549"/>
      <c r="K542" s="549"/>
      <c r="L542" s="549"/>
      <c r="M542" s="549"/>
      <c r="N542" s="496"/>
      <c r="O542" s="542"/>
      <c r="P542" s="542"/>
      <c r="Q542" s="542"/>
      <c r="R542" s="542"/>
      <c r="S542" s="542"/>
      <c r="T542" s="542"/>
      <c r="U542" s="542"/>
      <c r="V542" s="542"/>
      <c r="W542" s="542"/>
      <c r="X542" s="542"/>
      <c r="Y542" s="542"/>
      <c r="Z542" s="542"/>
      <c r="AA542" s="542"/>
      <c r="AB542" s="542"/>
      <c r="AC542" s="542"/>
      <c r="AD542" s="496"/>
    </row>
    <row r="543" spans="1:30" s="529" customFormat="1" ht="12" customHeight="1">
      <c r="A543" s="496"/>
      <c r="B543" s="526"/>
      <c r="C543" s="527"/>
      <c r="D543" s="528"/>
      <c r="E543" s="527"/>
      <c r="F543" s="496"/>
      <c r="G543" s="496"/>
      <c r="H543" s="496"/>
      <c r="I543" s="549"/>
      <c r="J543" s="549"/>
      <c r="K543" s="549"/>
      <c r="L543" s="549"/>
      <c r="M543" s="549"/>
      <c r="N543" s="496"/>
      <c r="O543" s="542"/>
      <c r="P543" s="542"/>
      <c r="Q543" s="542"/>
      <c r="R543" s="542"/>
      <c r="S543" s="542"/>
      <c r="T543" s="542"/>
      <c r="U543" s="542"/>
      <c r="V543" s="542"/>
      <c r="W543" s="542"/>
      <c r="X543" s="542"/>
      <c r="Y543" s="542"/>
      <c r="Z543" s="542"/>
      <c r="AA543" s="542"/>
      <c r="AB543" s="542"/>
      <c r="AC543" s="542"/>
      <c r="AD543" s="496"/>
    </row>
    <row r="544" spans="1:30" s="529" customFormat="1" ht="12" customHeight="1">
      <c r="A544" s="496"/>
      <c r="B544" s="526"/>
      <c r="C544" s="527"/>
      <c r="D544" s="528"/>
      <c r="E544" s="527"/>
      <c r="F544" s="496"/>
      <c r="G544" s="496"/>
      <c r="H544" s="496"/>
      <c r="I544" s="549"/>
      <c r="J544" s="549"/>
      <c r="K544" s="549"/>
      <c r="L544" s="549"/>
      <c r="M544" s="549"/>
      <c r="N544" s="496"/>
      <c r="O544" s="542"/>
      <c r="P544" s="542"/>
      <c r="Q544" s="542"/>
      <c r="R544" s="542"/>
      <c r="S544" s="542"/>
      <c r="T544" s="542"/>
      <c r="U544" s="542"/>
      <c r="V544" s="542"/>
      <c r="W544" s="542"/>
      <c r="X544" s="542"/>
      <c r="Y544" s="542"/>
      <c r="Z544" s="542"/>
      <c r="AA544" s="542"/>
      <c r="AB544" s="542"/>
      <c r="AC544" s="542"/>
      <c r="AD544" s="496"/>
    </row>
    <row r="545" spans="1:30" s="529" customFormat="1" ht="12" customHeight="1">
      <c r="A545" s="496"/>
      <c r="B545" s="526"/>
      <c r="C545" s="527"/>
      <c r="D545" s="528"/>
      <c r="E545" s="527"/>
      <c r="F545" s="496"/>
      <c r="G545" s="496"/>
      <c r="H545" s="496"/>
      <c r="I545" s="549"/>
      <c r="J545" s="549"/>
      <c r="K545" s="549"/>
      <c r="L545" s="549"/>
      <c r="M545" s="549"/>
      <c r="N545" s="496"/>
      <c r="O545" s="542"/>
      <c r="P545" s="542"/>
      <c r="Q545" s="542"/>
      <c r="R545" s="542"/>
      <c r="S545" s="542"/>
      <c r="T545" s="542"/>
      <c r="U545" s="542"/>
      <c r="V545" s="542"/>
      <c r="W545" s="542"/>
      <c r="X545" s="542"/>
      <c r="Y545" s="542"/>
      <c r="Z545" s="542"/>
      <c r="AA545" s="542"/>
      <c r="AB545" s="542"/>
      <c r="AC545" s="542"/>
      <c r="AD545" s="496"/>
    </row>
    <row r="546" spans="1:30" s="529" customFormat="1" ht="12" customHeight="1">
      <c r="A546" s="496"/>
      <c r="B546" s="526"/>
      <c r="C546" s="527"/>
      <c r="D546" s="528"/>
      <c r="E546" s="527"/>
      <c r="F546" s="496"/>
      <c r="G546" s="496"/>
      <c r="H546" s="496"/>
      <c r="I546" s="549"/>
      <c r="J546" s="549"/>
      <c r="K546" s="549"/>
      <c r="L546" s="549"/>
      <c r="M546" s="549"/>
      <c r="N546" s="496"/>
      <c r="O546" s="542"/>
      <c r="P546" s="542"/>
      <c r="Q546" s="542"/>
      <c r="R546" s="542"/>
      <c r="S546" s="542"/>
      <c r="T546" s="542"/>
      <c r="U546" s="542"/>
      <c r="V546" s="542"/>
      <c r="W546" s="542"/>
      <c r="X546" s="542"/>
      <c r="Y546" s="542"/>
      <c r="Z546" s="542"/>
      <c r="AA546" s="542"/>
      <c r="AB546" s="542"/>
      <c r="AC546" s="542"/>
      <c r="AD546" s="496"/>
    </row>
    <row r="547" spans="1:30" s="529" customFormat="1" ht="12" customHeight="1">
      <c r="A547" s="496"/>
      <c r="B547" s="526"/>
      <c r="C547" s="527"/>
      <c r="D547" s="528"/>
      <c r="E547" s="527"/>
      <c r="F547" s="496"/>
      <c r="G547" s="496"/>
      <c r="H547" s="496"/>
      <c r="I547" s="549"/>
      <c r="J547" s="549"/>
      <c r="K547" s="549"/>
      <c r="L547" s="549"/>
      <c r="M547" s="549"/>
      <c r="N547" s="496"/>
      <c r="O547" s="542"/>
      <c r="P547" s="542"/>
      <c r="Q547" s="542"/>
      <c r="R547" s="542"/>
      <c r="S547" s="542"/>
      <c r="T547" s="542"/>
      <c r="U547" s="542"/>
      <c r="V547" s="542"/>
      <c r="W547" s="542"/>
      <c r="X547" s="542"/>
      <c r="Y547" s="542"/>
      <c r="Z547" s="542"/>
      <c r="AA547" s="542"/>
      <c r="AB547" s="542"/>
      <c r="AC547" s="542"/>
      <c r="AD547" s="496"/>
    </row>
    <row r="548" spans="1:30" s="529" customFormat="1" ht="12" customHeight="1">
      <c r="A548" s="496"/>
      <c r="B548" s="526"/>
      <c r="C548" s="527"/>
      <c r="D548" s="528"/>
      <c r="E548" s="527"/>
      <c r="F548" s="496"/>
      <c r="G548" s="496"/>
      <c r="H548" s="496"/>
      <c r="I548" s="549"/>
      <c r="J548" s="549"/>
      <c r="K548" s="549"/>
      <c r="L548" s="549"/>
      <c r="M548" s="549"/>
      <c r="N548" s="496"/>
      <c r="O548" s="542"/>
      <c r="P548" s="542"/>
      <c r="Q548" s="542"/>
      <c r="R548" s="542"/>
      <c r="S548" s="542"/>
      <c r="T548" s="542"/>
      <c r="U548" s="542"/>
      <c r="V548" s="542"/>
      <c r="W548" s="542"/>
      <c r="X548" s="542"/>
      <c r="Y548" s="542"/>
      <c r="Z548" s="542"/>
      <c r="AA548" s="542"/>
      <c r="AB548" s="542"/>
      <c r="AC548" s="542"/>
      <c r="AD548" s="496"/>
    </row>
    <row r="549" spans="1:30" s="529" customFormat="1" ht="12" customHeight="1">
      <c r="A549" s="496"/>
      <c r="B549" s="526"/>
      <c r="C549" s="527"/>
      <c r="D549" s="528"/>
      <c r="E549" s="527"/>
      <c r="F549" s="496"/>
      <c r="G549" s="496"/>
      <c r="H549" s="496"/>
      <c r="I549" s="549"/>
      <c r="J549" s="549"/>
      <c r="K549" s="549"/>
      <c r="L549" s="549"/>
      <c r="M549" s="549"/>
      <c r="N549" s="496"/>
      <c r="O549" s="542"/>
      <c r="P549" s="542"/>
      <c r="Q549" s="542"/>
      <c r="R549" s="542"/>
      <c r="S549" s="542"/>
      <c r="T549" s="542"/>
      <c r="U549" s="542"/>
      <c r="V549" s="542"/>
      <c r="W549" s="542"/>
      <c r="X549" s="542"/>
      <c r="Y549" s="542"/>
      <c r="Z549" s="542"/>
      <c r="AA549" s="542"/>
      <c r="AB549" s="542"/>
      <c r="AC549" s="542"/>
      <c r="AD549" s="496"/>
    </row>
    <row r="550" spans="1:30" s="529" customFormat="1" ht="12" customHeight="1">
      <c r="A550" s="496"/>
      <c r="B550" s="526"/>
      <c r="C550" s="527"/>
      <c r="D550" s="528"/>
      <c r="E550" s="527"/>
      <c r="F550" s="496"/>
      <c r="G550" s="496"/>
      <c r="H550" s="496"/>
      <c r="I550" s="549"/>
      <c r="J550" s="549"/>
      <c r="K550" s="549"/>
      <c r="L550" s="549"/>
      <c r="M550" s="549"/>
      <c r="N550" s="496"/>
      <c r="O550" s="542"/>
      <c r="P550" s="542"/>
      <c r="Q550" s="542"/>
      <c r="R550" s="542"/>
      <c r="S550" s="542"/>
      <c r="T550" s="542"/>
      <c r="U550" s="542"/>
      <c r="V550" s="542"/>
      <c r="W550" s="542"/>
      <c r="X550" s="542"/>
      <c r="Y550" s="542"/>
      <c r="Z550" s="542"/>
      <c r="AA550" s="542"/>
      <c r="AB550" s="542"/>
      <c r="AC550" s="542"/>
      <c r="AD550" s="496"/>
    </row>
    <row r="551" spans="1:30" s="529" customFormat="1" ht="12" customHeight="1">
      <c r="A551" s="496"/>
      <c r="B551" s="526"/>
      <c r="C551" s="527"/>
      <c r="D551" s="528"/>
      <c r="E551" s="527"/>
      <c r="F551" s="496"/>
      <c r="G551" s="496"/>
      <c r="H551" s="496"/>
      <c r="I551" s="549"/>
      <c r="J551" s="549"/>
      <c r="K551" s="549"/>
      <c r="L551" s="549"/>
      <c r="M551" s="549"/>
      <c r="N551" s="496"/>
      <c r="O551" s="542"/>
      <c r="P551" s="542"/>
      <c r="Q551" s="542"/>
      <c r="R551" s="542"/>
      <c r="S551" s="542"/>
      <c r="T551" s="542"/>
      <c r="U551" s="542"/>
      <c r="V551" s="542"/>
      <c r="W551" s="542"/>
      <c r="X551" s="542"/>
      <c r="Y551" s="542"/>
      <c r="Z551" s="542"/>
      <c r="AA551" s="542"/>
      <c r="AB551" s="542"/>
      <c r="AC551" s="542"/>
      <c r="AD551" s="496"/>
    </row>
    <row r="552" spans="1:30" s="529" customFormat="1" ht="12" customHeight="1">
      <c r="A552" s="496"/>
      <c r="B552" s="526"/>
      <c r="C552" s="527"/>
      <c r="D552" s="528"/>
      <c r="E552" s="527"/>
      <c r="F552" s="496"/>
      <c r="G552" s="496"/>
      <c r="H552" s="496"/>
      <c r="I552" s="549"/>
      <c r="J552" s="549"/>
      <c r="K552" s="549"/>
      <c r="L552" s="549"/>
      <c r="M552" s="549"/>
      <c r="N552" s="496"/>
      <c r="O552" s="542"/>
      <c r="P552" s="542"/>
      <c r="Q552" s="542"/>
      <c r="R552" s="542"/>
      <c r="S552" s="542"/>
      <c r="T552" s="542"/>
      <c r="U552" s="542"/>
      <c r="V552" s="542"/>
      <c r="W552" s="542"/>
      <c r="X552" s="542"/>
      <c r="Y552" s="542"/>
      <c r="Z552" s="542"/>
      <c r="AA552" s="542"/>
      <c r="AB552" s="542"/>
      <c r="AC552" s="542"/>
      <c r="AD552" s="496"/>
    </row>
    <row r="553" spans="1:30" s="529" customFormat="1" ht="12" customHeight="1">
      <c r="A553" s="496"/>
      <c r="B553" s="526"/>
      <c r="C553" s="527"/>
      <c r="D553" s="528"/>
      <c r="E553" s="527"/>
      <c r="F553" s="496"/>
      <c r="G553" s="496"/>
      <c r="H553" s="496"/>
      <c r="I553" s="549"/>
      <c r="J553" s="549"/>
      <c r="K553" s="549"/>
      <c r="L553" s="549"/>
      <c r="M553" s="549"/>
      <c r="N553" s="496"/>
      <c r="O553" s="542"/>
      <c r="P553" s="542"/>
      <c r="Q553" s="542"/>
      <c r="R553" s="542"/>
      <c r="S553" s="542"/>
      <c r="T553" s="542"/>
      <c r="U553" s="542"/>
      <c r="V553" s="542"/>
      <c r="W553" s="542"/>
      <c r="X553" s="542"/>
      <c r="Y553" s="542"/>
      <c r="Z553" s="542"/>
      <c r="AA553" s="542"/>
      <c r="AB553" s="542"/>
      <c r="AC553" s="542"/>
      <c r="AD553" s="496"/>
    </row>
    <row r="554" spans="1:30" s="529" customFormat="1" ht="12" customHeight="1">
      <c r="A554" s="496"/>
      <c r="B554" s="526"/>
      <c r="C554" s="527"/>
      <c r="D554" s="528"/>
      <c r="E554" s="527"/>
      <c r="F554" s="496"/>
      <c r="G554" s="496"/>
      <c r="H554" s="496"/>
      <c r="I554" s="549"/>
      <c r="J554" s="549"/>
      <c r="K554" s="549"/>
      <c r="L554" s="549"/>
      <c r="M554" s="549"/>
      <c r="N554" s="496"/>
      <c r="O554" s="542"/>
      <c r="P554" s="542"/>
      <c r="Q554" s="542"/>
      <c r="R554" s="542"/>
      <c r="S554" s="542"/>
      <c r="T554" s="542"/>
      <c r="U554" s="542"/>
      <c r="V554" s="542"/>
      <c r="W554" s="542"/>
      <c r="X554" s="542"/>
      <c r="Y554" s="542"/>
      <c r="Z554" s="542"/>
      <c r="AA554" s="542"/>
      <c r="AB554" s="542"/>
      <c r="AC554" s="542"/>
      <c r="AD554" s="496"/>
    </row>
    <row r="555" spans="1:30" s="529" customFormat="1" ht="12" customHeight="1">
      <c r="A555" s="496"/>
      <c r="B555" s="526"/>
      <c r="C555" s="527"/>
      <c r="D555" s="528"/>
      <c r="E555" s="527"/>
      <c r="F555" s="496"/>
      <c r="G555" s="496"/>
      <c r="H555" s="496"/>
      <c r="I555" s="549"/>
      <c r="J555" s="549"/>
      <c r="K555" s="549"/>
      <c r="L555" s="549"/>
      <c r="M555" s="549"/>
      <c r="N555" s="496"/>
      <c r="O555" s="542"/>
      <c r="P555" s="542"/>
      <c r="Q555" s="542"/>
      <c r="R555" s="542"/>
      <c r="S555" s="542"/>
      <c r="T555" s="542"/>
      <c r="U555" s="542"/>
      <c r="V555" s="542"/>
      <c r="W555" s="542"/>
      <c r="X555" s="542"/>
      <c r="Y555" s="542"/>
      <c r="Z555" s="542"/>
      <c r="AA555" s="542"/>
      <c r="AB555" s="542"/>
      <c r="AC555" s="542"/>
      <c r="AD555" s="496"/>
    </row>
    <row r="556" spans="1:30" s="529" customFormat="1" ht="12" customHeight="1">
      <c r="A556" s="496"/>
      <c r="B556" s="526"/>
      <c r="C556" s="527"/>
      <c r="D556" s="528"/>
      <c r="E556" s="527"/>
      <c r="F556" s="496"/>
      <c r="G556" s="496"/>
      <c r="H556" s="496"/>
      <c r="I556" s="549"/>
      <c r="J556" s="549"/>
      <c r="K556" s="549"/>
      <c r="L556" s="549"/>
      <c r="M556" s="549"/>
      <c r="N556" s="496"/>
      <c r="O556" s="542"/>
      <c r="P556" s="542"/>
      <c r="Q556" s="542"/>
      <c r="R556" s="542"/>
      <c r="S556" s="542"/>
      <c r="T556" s="542"/>
      <c r="U556" s="542"/>
      <c r="V556" s="542"/>
      <c r="W556" s="542"/>
      <c r="X556" s="542"/>
      <c r="Y556" s="542"/>
      <c r="Z556" s="542"/>
      <c r="AA556" s="542"/>
      <c r="AB556" s="542"/>
      <c r="AC556" s="542"/>
      <c r="AD556" s="496"/>
    </row>
    <row r="557" spans="1:30" s="529" customFormat="1" ht="12" customHeight="1">
      <c r="A557" s="496"/>
      <c r="B557" s="526"/>
      <c r="C557" s="527"/>
      <c r="D557" s="528"/>
      <c r="E557" s="527"/>
      <c r="F557" s="496"/>
      <c r="G557" s="496"/>
      <c r="H557" s="496"/>
      <c r="I557" s="549"/>
      <c r="J557" s="549"/>
      <c r="K557" s="549"/>
      <c r="L557" s="549"/>
      <c r="M557" s="549"/>
      <c r="N557" s="496"/>
      <c r="O557" s="542"/>
      <c r="P557" s="542"/>
      <c r="Q557" s="542"/>
      <c r="R557" s="542"/>
      <c r="S557" s="542"/>
      <c r="T557" s="542"/>
      <c r="U557" s="542"/>
      <c r="V557" s="542"/>
      <c r="W557" s="542"/>
      <c r="X557" s="542"/>
      <c r="Y557" s="542"/>
      <c r="Z557" s="542"/>
      <c r="AA557" s="542"/>
      <c r="AB557" s="542"/>
      <c r="AC557" s="542"/>
      <c r="AD557" s="496"/>
    </row>
    <row r="558" spans="1:30" s="529" customFormat="1" ht="12" customHeight="1">
      <c r="A558" s="496"/>
      <c r="B558" s="526"/>
      <c r="C558" s="527"/>
      <c r="D558" s="528"/>
      <c r="E558" s="527"/>
      <c r="F558" s="496"/>
      <c r="G558" s="496"/>
      <c r="H558" s="496"/>
      <c r="I558" s="549"/>
      <c r="J558" s="549"/>
      <c r="K558" s="549"/>
      <c r="L558" s="549"/>
      <c r="M558" s="549"/>
      <c r="N558" s="496"/>
      <c r="O558" s="542"/>
      <c r="P558" s="542"/>
      <c r="Q558" s="542"/>
      <c r="R558" s="542"/>
      <c r="S558" s="542"/>
      <c r="T558" s="542"/>
      <c r="U558" s="542"/>
      <c r="V558" s="542"/>
      <c r="W558" s="542"/>
      <c r="X558" s="542"/>
      <c r="Y558" s="542"/>
      <c r="Z558" s="542"/>
      <c r="AA558" s="542"/>
      <c r="AB558" s="542"/>
      <c r="AC558" s="542"/>
      <c r="AD558" s="496"/>
    </row>
    <row r="559" spans="1:30" s="529" customFormat="1" ht="12" customHeight="1">
      <c r="A559" s="496"/>
      <c r="B559" s="526"/>
      <c r="C559" s="527"/>
      <c r="D559" s="528"/>
      <c r="E559" s="527"/>
      <c r="F559" s="496"/>
      <c r="G559" s="496"/>
      <c r="H559" s="496"/>
      <c r="I559" s="549"/>
      <c r="J559" s="549"/>
      <c r="K559" s="549"/>
      <c r="L559" s="549"/>
      <c r="M559" s="549"/>
      <c r="N559" s="496"/>
      <c r="O559" s="542"/>
      <c r="P559" s="542"/>
      <c r="Q559" s="542"/>
      <c r="R559" s="542"/>
      <c r="S559" s="542"/>
      <c r="T559" s="542"/>
      <c r="U559" s="542"/>
      <c r="V559" s="542"/>
      <c r="W559" s="542"/>
      <c r="X559" s="542"/>
      <c r="Y559" s="542"/>
      <c r="Z559" s="542"/>
      <c r="AA559" s="542"/>
      <c r="AB559" s="542"/>
      <c r="AC559" s="542"/>
      <c r="AD559" s="496"/>
    </row>
  </sheetData>
  <mergeCells count="1">
    <mergeCell ref="B2:C2"/>
  </mergeCells>
  <hyperlinks>
    <hyperlink ref="B1" location="TOTAAL!A1" display="terug naar totaaloverzicht"/>
    <hyperlink ref="B2:C2" location="Exploitatie!A1" display="terug naar exploitatie"/>
  </hyperlinks>
  <printOptions horizontalCentered="1"/>
  <pageMargins left="0" right="0" top="0.23622047244094491" bottom="0.23622047244094491" header="0.51181102362204722" footer="0.27559055118110237"/>
  <pageSetup paperSize="9" scale="54" pageOrder="overThenDown" orientation="landscape" useFirstPageNumber="1" r:id="rId1"/>
  <headerFooter alignWithMargins="0">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0C0311843D7647BBC166D1863B806B" ma:contentTypeVersion="3" ma:contentTypeDescription="Een nieuw document maken." ma:contentTypeScope="" ma:versionID="f0327eef9a4b1f3ebf8e57000c8c3cd5">
  <xsd:schema xmlns:xsd="http://www.w3.org/2001/XMLSchema" xmlns:xs="http://www.w3.org/2001/XMLSchema" xmlns:p="http://schemas.microsoft.com/office/2006/metadata/properties" xmlns:ns2="f10b90d2-06a9-49f0-b4ca-f487962def71" targetNamespace="http://schemas.microsoft.com/office/2006/metadata/properties" ma:root="true" ma:fieldsID="8d0bb0c122ccdd6b0cee3218e2bc8b1a" ns2:_="">
    <xsd:import namespace="f10b90d2-06a9-49f0-b4ca-f487962def71"/>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b90d2-06a9-49f0-b4ca-f487962def71"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int-hash delen" ma:internalName="SharingHintHash" ma:readOnly="true">
      <xsd:simpleType>
        <xsd:restriction base="dms:Text"/>
      </xsd:simpleType>
    </xsd:element>
    <xsd:element name="SharedWithDetails" ma:index="10" nillable="true" ma:displayName="Gedeeld met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0FC212-A37C-48EF-9A37-24730860FE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b90d2-06a9-49f0-b4ca-f487962de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47C3F-342C-43C1-870D-1A9F788F4A99}">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f10b90d2-06a9-49f0-b4ca-f487962def71"/>
    <ds:schemaRef ds:uri="http://www.w3.org/XML/1998/namespace"/>
  </ds:schemaRefs>
</ds:datastoreItem>
</file>

<file path=customXml/itemProps3.xml><?xml version="1.0" encoding="utf-8"?>
<ds:datastoreItem xmlns:ds="http://schemas.openxmlformats.org/officeDocument/2006/customXml" ds:itemID="{316969F5-7A89-4EB7-90AA-D5FAB4536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16</vt:i4>
      </vt:variant>
      <vt:variant>
        <vt:lpstr>Benoemde bereiken</vt:lpstr>
      </vt:variant>
      <vt:variant>
        <vt:i4>9</vt:i4>
      </vt:variant>
    </vt:vector>
  </HeadingPairs>
  <TitlesOfParts>
    <vt:vector size="25" baseType="lpstr">
      <vt:lpstr>TOELICHTING</vt:lpstr>
      <vt:lpstr>DEFINITIES</vt:lpstr>
      <vt:lpstr> PARAMETERS</vt:lpstr>
      <vt:lpstr>Parameters</vt:lpstr>
      <vt:lpstr>TOTAAL</vt:lpstr>
      <vt:lpstr>EFFECTEN DEELNEMERS</vt:lpstr>
      <vt:lpstr>hulp sociaal plankosten</vt:lpstr>
      <vt:lpstr>hulp projectkosten</vt:lpstr>
      <vt:lpstr>hulp frictie</vt:lpstr>
      <vt:lpstr>hulp desintegratie</vt:lpstr>
      <vt:lpstr>Exploitatie</vt:lpstr>
      <vt:lpstr>hulp primaire formatie</vt:lpstr>
      <vt:lpstr>hulp personele overhead</vt:lpstr>
      <vt:lpstr>hulp ICT</vt:lpstr>
      <vt:lpstr>hulp huisvesting</vt:lpstr>
      <vt:lpstr>hulp Investeringen</vt:lpstr>
      <vt:lpstr>' PARAMETERS'!Afdrukbereik</vt:lpstr>
      <vt:lpstr>DEFINITIES!Afdrukbereik</vt:lpstr>
      <vt:lpstr>'EFFECTEN DEELNEMERS'!Afdrukbereik</vt:lpstr>
      <vt:lpstr>Exploitatie!Afdrukbereik</vt:lpstr>
      <vt:lpstr>'hulp Investeringen'!Afdrukbereik</vt:lpstr>
      <vt:lpstr>' PARAMETERS'!Afdruktitels</vt:lpstr>
      <vt:lpstr>DEFINITIES!Afdruktitels</vt:lpstr>
      <vt:lpstr>'EFFECTEN DEELNEMERS'!Afdruktitels</vt:lpstr>
      <vt:lpstr>'hulp Investeringen'!Afdruktitels</vt:lpstr>
    </vt:vector>
  </TitlesOfParts>
  <Company>Gemeente Hoorn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Sunder, Guus</dc:creator>
  <cp:lastModifiedBy>Windows-gebruiker</cp:lastModifiedBy>
  <cp:lastPrinted>2012-11-29T10:30:00Z</cp:lastPrinted>
  <dcterms:created xsi:type="dcterms:W3CDTF">2012-10-04T15:03:51Z</dcterms:created>
  <dcterms:modified xsi:type="dcterms:W3CDTF">2020-06-02T16:46:34Z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0x010100240C0311843D7647BBC166D1863B806B</vt:lpwstr>
  </property>
</Properties>
</file>